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40" windowWidth="12120" windowHeight="8250" tabRatio="910" activeTab="0"/>
  </bookViews>
  <sheets>
    <sheet name="NFZ" sheetId="1" r:id="rId1"/>
    <sheet name="CENTRALA" sheetId="2" r:id="rId2"/>
    <sheet name="Razem OW" sheetId="3" r:id="rId3"/>
    <sheet name="Dolnośląski" sheetId="4" r:id="rId4"/>
    <sheet name="KujawskoPomorski" sheetId="5" r:id="rId5"/>
    <sheet name="Lubelski" sheetId="6" r:id="rId6"/>
    <sheet name="Lubuski" sheetId="7" r:id="rId7"/>
    <sheet name="Łódzki" sheetId="8" r:id="rId8"/>
    <sheet name="Małopolski" sheetId="9" r:id="rId9"/>
    <sheet name="Mazowiecki" sheetId="10" r:id="rId10"/>
    <sheet name="Opolski" sheetId="11" r:id="rId11"/>
    <sheet name="Podkarpacki" sheetId="12" r:id="rId12"/>
    <sheet name="Podlaski" sheetId="13" r:id="rId13"/>
    <sheet name="Pomorski" sheetId="14" r:id="rId14"/>
    <sheet name="Śląski" sheetId="15" r:id="rId15"/>
    <sheet name="Świętokrzyski" sheetId="16" r:id="rId16"/>
    <sheet name="WarmińskoMazurski" sheetId="17" r:id="rId17"/>
    <sheet name="Wielkopolski" sheetId="18" r:id="rId18"/>
    <sheet name="Zachodniopomorski" sheetId="19" r:id="rId19"/>
  </sheets>
  <externalReferences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___C">[0]!___C</definedName>
    <definedName name="__C">[0]!__C</definedName>
    <definedName name="_1_0_0kos">'[1]plan'!#REF!</definedName>
    <definedName name="_2_0_0ra">'[1]plan'!#REF!</definedName>
    <definedName name="_C" localSheetId="2">'Razem OW'!_C</definedName>
    <definedName name="_C" localSheetId="18">'Zachodniopomorski'!_C</definedName>
    <definedName name="_C">'Razem OW'!_C</definedName>
    <definedName name="A" localSheetId="2">'Razem OW'!A</definedName>
    <definedName name="A" localSheetId="18">'Zachodniopomorski'!A</definedName>
    <definedName name="A">'Razem OW'!A</definedName>
    <definedName name="A_2">[0]!A_2</definedName>
    <definedName name="aa" localSheetId="2">'Razem OW'!aa</definedName>
    <definedName name="aa" localSheetId="18">'Zachodniopomorski'!aa</definedName>
    <definedName name="aa">'Razem OW'!aa</definedName>
    <definedName name="aa_2">[0]!aa_2</definedName>
    <definedName name="B">[0]!B</definedName>
    <definedName name="BILANS">'[2]plan'!#REF!</definedName>
    <definedName name="BILANSSPZ">'[2]plan'!#REF!</definedName>
    <definedName name="BV" localSheetId="2">'Razem OW'!BV</definedName>
    <definedName name="BV" localSheetId="18">'Zachodniopomorski'!BV</definedName>
    <definedName name="BV">'Razem OW'!BV</definedName>
    <definedName name="cr" localSheetId="2">'Razem OW'!cr</definedName>
    <definedName name="cr" localSheetId="18">'Zachodniopomorski'!cr</definedName>
    <definedName name="cr">'Razem OW'!cr</definedName>
    <definedName name="d" localSheetId="2">'Razem OW'!d</definedName>
    <definedName name="d" localSheetId="18">'Zachodniopomorski'!d</definedName>
    <definedName name="d">'Razem OW'!d</definedName>
    <definedName name="depozyty">#REF!</definedName>
    <definedName name="g">[0]!g</definedName>
    <definedName name="koszty">'[1]plan'!#REF!</definedName>
    <definedName name="licznikn">#REF!</definedName>
    <definedName name="licznikr">#REF!</definedName>
    <definedName name="licznikz">#REF!</definedName>
    <definedName name="mn" localSheetId="2">'Razem OW'!mn</definedName>
    <definedName name="mn" localSheetId="18">'Zachodniopomorski'!mn</definedName>
    <definedName name="mn">'Razem OW'!mn</definedName>
    <definedName name="mon" localSheetId="2">'Razem OW'!mon</definedName>
    <definedName name="mon" localSheetId="18">'Zachodniopomorski'!mon</definedName>
    <definedName name="mon">'Razem OW'!mon</definedName>
    <definedName name="naleznosci">#REF!</definedName>
    <definedName name="_xlnm.Print_Area" localSheetId="1">'CENTRALA'!$A$1:$C$63</definedName>
    <definedName name="_xlnm.Print_Area" localSheetId="3">'Dolnośląski'!$A$1:$C$63</definedName>
    <definedName name="_xlnm.Print_Area" localSheetId="4">'KujawskoPomorski'!$A$1:$C$63</definedName>
    <definedName name="_xlnm.Print_Area" localSheetId="5">'Lubelski'!$A$1:$C$63</definedName>
    <definedName name="_xlnm.Print_Area" localSheetId="6">'Lubuski'!$A$1:$C$63</definedName>
    <definedName name="_xlnm.Print_Area" localSheetId="7">'Łódzki'!$A$1:$C$63</definedName>
    <definedName name="_xlnm.Print_Area" localSheetId="8">'Małopolski'!$A$1:$C$63</definedName>
    <definedName name="_xlnm.Print_Area" localSheetId="9">'Mazowiecki'!$A$1:$C$63</definedName>
    <definedName name="_xlnm.Print_Area" localSheetId="0">'NFZ'!$A$1:$C$96</definedName>
    <definedName name="_xlnm.Print_Area" localSheetId="10">'Opolski'!$A$1:$C$63</definedName>
    <definedName name="_xlnm.Print_Area" localSheetId="11">'Podkarpacki'!$A$1:$C$63</definedName>
    <definedName name="_xlnm.Print_Area" localSheetId="12">'Podlaski'!$A$1:$C$63</definedName>
    <definedName name="_xlnm.Print_Area" localSheetId="13">'Pomorski'!$A$1:$C$63</definedName>
    <definedName name="_xlnm.Print_Area" localSheetId="2">'Razem OW'!$A$1:$C$63</definedName>
    <definedName name="_xlnm.Print_Area" localSheetId="14">'Śląski'!$A$1:$C$63</definedName>
    <definedName name="_xlnm.Print_Area" localSheetId="15">'Świętokrzyski'!$A$1:$C$63</definedName>
    <definedName name="_xlnm.Print_Area" localSheetId="16">'WarmińskoMazurski'!$A$1:$C$63</definedName>
    <definedName name="_xlnm.Print_Area" localSheetId="17">'Wielkopolski'!$A$1:$C$63</definedName>
    <definedName name="_xlnm.Print_Area" localSheetId="18">'Zachodniopomorski'!$A$1:$C$63</definedName>
    <definedName name="PETLA">[3]!PETLA</definedName>
    <definedName name="rach1">#REF!</definedName>
    <definedName name="rach2">#REF!</definedName>
    <definedName name="rach3">#REF!</definedName>
    <definedName name="rgds" localSheetId="2">'Razem OW'!rgds</definedName>
    <definedName name="rgds" localSheetId="18">'Zachodniopomorski'!rgds</definedName>
    <definedName name="rgds">'Razem OW'!rgds</definedName>
    <definedName name="_xlnm.Print_Titles" localSheetId="0">'NFZ'!$1:$6</definedName>
    <definedName name="wybkosz1">#REF!</definedName>
    <definedName name="wybkosz2">#REF!</definedName>
    <definedName name="za" localSheetId="2">'Razem OW'!za</definedName>
    <definedName name="za" localSheetId="18">'Zachodniopomorski'!za</definedName>
    <definedName name="za">'Razem OW'!za</definedName>
  </definedNames>
  <calcPr fullCalcOnLoad="1" fullPrecision="0"/>
</workbook>
</file>

<file path=xl/sharedStrings.xml><?xml version="1.0" encoding="utf-8"?>
<sst xmlns="http://schemas.openxmlformats.org/spreadsheetml/2006/main" count="2309" uniqueCount="208">
  <si>
    <t>B2</t>
  </si>
  <si>
    <t>B2.1</t>
  </si>
  <si>
    <t>B2.2</t>
  </si>
  <si>
    <t>B2.3</t>
  </si>
  <si>
    <t>B2.4</t>
  </si>
  <si>
    <t>B2.5</t>
  </si>
  <si>
    <t>B2.6</t>
  </si>
  <si>
    <t>B2.7</t>
  </si>
  <si>
    <t>B2.8</t>
  </si>
  <si>
    <t>B2.9</t>
  </si>
  <si>
    <t>B2.10</t>
  </si>
  <si>
    <t>B2.11</t>
  </si>
  <si>
    <t>B2.12</t>
  </si>
  <si>
    <t>B2.13</t>
  </si>
  <si>
    <t>B2.14</t>
  </si>
  <si>
    <t>B2.15</t>
  </si>
  <si>
    <t>D.</t>
  </si>
  <si>
    <t>D1</t>
  </si>
  <si>
    <t>zużycie materiałów i energii</t>
  </si>
  <si>
    <t>D2</t>
  </si>
  <si>
    <t>usługi obce</t>
  </si>
  <si>
    <t>D3</t>
  </si>
  <si>
    <t>D4</t>
  </si>
  <si>
    <t>D5</t>
  </si>
  <si>
    <t>D6</t>
  </si>
  <si>
    <t>koszty funkcjonowania Rady Funduszu</t>
  </si>
  <si>
    <t>D7</t>
  </si>
  <si>
    <t>D8</t>
  </si>
  <si>
    <t>pozostałe koszty administracyjne</t>
  </si>
  <si>
    <t>F.</t>
  </si>
  <si>
    <t>F2</t>
  </si>
  <si>
    <t>F3</t>
  </si>
  <si>
    <t>podatki i opłaty, w tym:</t>
  </si>
  <si>
    <t>podatki stanowiące dochody własne jednostek samorządu terytorialnego, w tym:</t>
  </si>
  <si>
    <t>podatek od nieruchomości</t>
  </si>
  <si>
    <t>opłaty stanowiące dochody własne jednostek samorządu terytorialnego</t>
  </si>
  <si>
    <t>VAT</t>
  </si>
  <si>
    <t>podatek akcyzowy</t>
  </si>
  <si>
    <t>wpłaty na PFRON</t>
  </si>
  <si>
    <t>inne</t>
  </si>
  <si>
    <t>D3.1</t>
  </si>
  <si>
    <t>D3.1.1</t>
  </si>
  <si>
    <t>D3.2</t>
  </si>
  <si>
    <t>D3.3</t>
  </si>
  <si>
    <t>D3.4</t>
  </si>
  <si>
    <t>D3.5</t>
  </si>
  <si>
    <t>D3.6</t>
  </si>
  <si>
    <t>składki na Fundusz Ubezpieczeń Społecznych</t>
  </si>
  <si>
    <t>składki na Fundusz Pracy</t>
  </si>
  <si>
    <t>składki na Fundusz Gwarantowanych Świadczeń Pracowniczych</t>
  </si>
  <si>
    <t>pozostałe świadczenia</t>
  </si>
  <si>
    <t>D5.1</t>
  </si>
  <si>
    <t>D5.2</t>
  </si>
  <si>
    <t>D5.3</t>
  </si>
  <si>
    <t>D5.4</t>
  </si>
  <si>
    <t>ubezpieczenie społeczne i inne świadczenia, w tym:</t>
  </si>
  <si>
    <t>Wyszczególnienie</t>
  </si>
  <si>
    <t>rezerwa na zobowiązania wynikające z postępowań sądowych</t>
  </si>
  <si>
    <t>B2.3.1</t>
  </si>
  <si>
    <t>B4</t>
  </si>
  <si>
    <t>B3</t>
  </si>
  <si>
    <t xml:space="preserve">Koszty programów polityki zdrowotnej realizowanych na zlecenie </t>
  </si>
  <si>
    <t>Koszty realizacji zadań zespołów ratownictwa medycznego</t>
  </si>
  <si>
    <t xml:space="preserve">Koszty Dolnośląskiego Oddziału Wojewódzkiego Narodowego Funduszu Zdrowia </t>
  </si>
  <si>
    <t>Koszty Kujawsko-Pomorskiego Oddziału Wojewódzkiego Narodowego Funduszu Zdrowia</t>
  </si>
  <si>
    <t>Koszty Lubelskiego Oddziału Wojewódzkiego Narodowego Funduszu Zdrowia</t>
  </si>
  <si>
    <t>Koszty Lubuskiego Oddziału Wojewódzkiego Narodowego Funduszu Zdrowia</t>
  </si>
  <si>
    <t>Koszty Łódzkiego Oddziału Wojewódzkiego Narodowego Funduszu Zdrowia</t>
  </si>
  <si>
    <t>Koszty Małopolskiego Oddziału Wojewódzkiego Narodowego Funduszu Zdrowia</t>
  </si>
  <si>
    <t>Koszty Mazowieckiego Oddziału Wojewódzkiego Narodowego Funduszu Zdrowia</t>
  </si>
  <si>
    <t>Koszty Opolskiego Oddziału Wojewódzkiego Narodowego Funduszu Zdrowia</t>
  </si>
  <si>
    <t>Koszty Podkarpackiego Oddziału Wojewódzkiego Narodowego Funduszu Zdrowia</t>
  </si>
  <si>
    <t>Koszty Podlaskiego Oddziału Wojewódzkiego Narodowego Funduszu Zdrowia</t>
  </si>
  <si>
    <t>Koszty Pomorskiego Oddziału Wojewódzkiego Narodowego Funduszu Zdrowia</t>
  </si>
  <si>
    <t>Koszty Śląskiego Oddziału Wojewódzkiego Narodowego Funduszu Zdrowia</t>
  </si>
  <si>
    <t>Koszty Świętokrzyskiego Oddziału Wojewódzkiego Narodowego Funduszu Zdrowia</t>
  </si>
  <si>
    <t>Koszty Warmińsko-Mazurskiego Oddziału Wojewódzkiego Narodowego Funduszu Zdrowia</t>
  </si>
  <si>
    <t>Koszty Wielkopolskiego Oddziału Wojewódzkiego Narodowego Funduszu Zdrowia</t>
  </si>
  <si>
    <t>Koszty Zachodniopomorskiego Oddziału Wojewódzkiego Narodowego Funduszu Zdrowia</t>
  </si>
  <si>
    <t>1.1</t>
  </si>
  <si>
    <t>od ZUS</t>
  </si>
  <si>
    <t>1.2</t>
  </si>
  <si>
    <t>od KRUS</t>
  </si>
  <si>
    <t>2.1</t>
  </si>
  <si>
    <t>w stosunku do ZUS</t>
  </si>
  <si>
    <t>2.2</t>
  </si>
  <si>
    <t>w stosunku do KRUS</t>
  </si>
  <si>
    <t>Przychody ze składek z lat ubiegłych (3.1+3.2), w tym:</t>
  </si>
  <si>
    <t>3.1</t>
  </si>
  <si>
    <t>3.2</t>
  </si>
  <si>
    <t>4.1</t>
  </si>
  <si>
    <t>koszty poboru i ewidencjonowania składek przez ZUS</t>
  </si>
  <si>
    <t>4.2</t>
  </si>
  <si>
    <t>koszty poboru i ewidencjonowania składek przez KRUS</t>
  </si>
  <si>
    <t>A1</t>
  </si>
  <si>
    <t>przychody wynikające z przepisów o koordynacji</t>
  </si>
  <si>
    <t>A2</t>
  </si>
  <si>
    <t>przychody z tytułu realizacji zadań zleconych</t>
  </si>
  <si>
    <t>A3</t>
  </si>
  <si>
    <t>A4</t>
  </si>
  <si>
    <t>dotacja z budżetu państwa na realizację zadań zespołów ratownictwa medycznego</t>
  </si>
  <si>
    <t>B1</t>
  </si>
  <si>
    <t>Obowiazkowy odpis na rezerwę ogólną</t>
  </si>
  <si>
    <t>Koszty programów polityki zdrowotnej realizowanych na zlecenie</t>
  </si>
  <si>
    <t>F1</t>
  </si>
  <si>
    <t>F4</t>
  </si>
  <si>
    <t>inne rezerwy</t>
  </si>
  <si>
    <t>inne koszty</t>
  </si>
  <si>
    <t>G1</t>
  </si>
  <si>
    <t xml:space="preserve">odsetki uzyskane z lokat </t>
  </si>
  <si>
    <t>G2</t>
  </si>
  <si>
    <t>inne przychody finansowe</t>
  </si>
  <si>
    <t>H.</t>
  </si>
  <si>
    <t>J1</t>
  </si>
  <si>
    <t>zyski nadzwyczajne - wielkość dodatnia</t>
  </si>
  <si>
    <t>J2</t>
  </si>
  <si>
    <t>straty nadzwyczajne - wielkość ujemna</t>
  </si>
  <si>
    <t>Inne obowiązkowe obciążenia wyniku finansowego
(w tym CIT)</t>
  </si>
  <si>
    <t xml:space="preserve"> Przychody - ogółem</t>
  </si>
  <si>
    <t xml:space="preserve"> Koszty - ogółem</t>
  </si>
  <si>
    <t>Wynik brutto na całokształcie działalności
(C - D + E - F + G - H)</t>
  </si>
  <si>
    <t>B2.16</t>
  </si>
  <si>
    <t>B2.17</t>
  </si>
  <si>
    <t>B2.18</t>
  </si>
  <si>
    <t>rezerwa na koszty realizacji zadań wynikajacych z przepisów o koordynacji</t>
  </si>
  <si>
    <t>rezerwa na koszty świadczeń opieki zdrowotnej w ramach migracji ubezpieczonych</t>
  </si>
  <si>
    <t>wydanie i utrzymanie kart ubezpieczenia (w tym części stałych i zamiennych książeczek usług medycznych) oraz recept</t>
  </si>
  <si>
    <t>Zyski i straty nadzwyczajne (J1 - J2)</t>
  </si>
  <si>
    <t>Wynik fiansowy ogółem brutto (I + J)</t>
  </si>
  <si>
    <t>Przychody finansowe (G1 + G2), w tym:</t>
  </si>
  <si>
    <t>Wynik na działalności (A - B)</t>
  </si>
  <si>
    <t>Koszty realizacji zadań (B1 + B2 + B3 + B4)</t>
  </si>
  <si>
    <t>Planowany odpis aktualizujący składkę należną
(2.1 + 2.2), w tym:</t>
  </si>
  <si>
    <t>Koszty finansowe</t>
  </si>
  <si>
    <t>Wynik finansowy ogółem netto (K-L)</t>
  </si>
  <si>
    <t>Składka należna brutto w roku planowania równa przypisowi składki
(1.1 + 1.2), w tym:</t>
  </si>
  <si>
    <t>leczenie szpitalne, w tym:</t>
  </si>
  <si>
    <t>Poz.</t>
  </si>
  <si>
    <t>podstawowa opieka zdrowotna</t>
  </si>
  <si>
    <t>ambulatoryjna opieka specjalistyczna</t>
  </si>
  <si>
    <t>rehabilitacja lecznicza</t>
  </si>
  <si>
    <t>leczenie stomatologiczne</t>
  </si>
  <si>
    <t>lecznictwo uzdrowiskowe</t>
  </si>
  <si>
    <t>koszty profilaktycznych programów zdrowotnych finansowanych ze środków własnych Funduszu</t>
  </si>
  <si>
    <t>opieka psychiatryczna i leczenie uzależnień</t>
  </si>
  <si>
    <t>opieka paliatywna i hospicyjna</t>
  </si>
  <si>
    <t>świadczenia pielęgnacyjne i opiekuńcze w ramach opieki długoterminowej</t>
  </si>
  <si>
    <t>pomoc doraźna i transport sanitarny</t>
  </si>
  <si>
    <t>B2.14.1</t>
  </si>
  <si>
    <t>Przychody netto z działalności
(1-2+3-4) + A1 + A2 + A3 + A4</t>
  </si>
  <si>
    <t>A</t>
  </si>
  <si>
    <t>B</t>
  </si>
  <si>
    <t>C</t>
  </si>
  <si>
    <t>D</t>
  </si>
  <si>
    <t>E</t>
  </si>
  <si>
    <t>Pozostałe koszty (F1+ … +F4), w tym: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</si>
  <si>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</si>
  <si>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</si>
  <si>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</si>
  <si>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</si>
  <si>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</si>
  <si>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</si>
  <si>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</si>
  <si>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</si>
  <si>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</si>
  <si>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</si>
  <si>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w tys. zł</t>
  </si>
  <si>
    <t>programy terapeutyczne (lekowe), w tym:</t>
  </si>
  <si>
    <t>B2.3.1.1</t>
  </si>
  <si>
    <t>B2.3.2</t>
  </si>
  <si>
    <t>B2.3.2.1</t>
  </si>
  <si>
    <t>leki, środki spożywcze specjalnego przeznaczenia żywieniowego objęte programami lekowymi</t>
  </si>
  <si>
    <t>chemioterapia, w tym:</t>
  </si>
  <si>
    <t>leki stosowane w chemioterapii</t>
  </si>
  <si>
    <t>Koszty świadczeń opieki zdrowotnej  (B2.1+...+B2.18), w tym:</t>
  </si>
  <si>
    <t>zaopatrzenie w wyroby medyczne oraz ich naprawa, o których mowa w ustawie o refundacji</t>
  </si>
  <si>
    <t>refundacja, w tym:</t>
  </si>
  <si>
    <t>B2.14.2</t>
  </si>
  <si>
    <t>refundacja leków, środków spożywczych specjalnego przeznaczenia żywieniowego oraz wyrobów medycznych dostępnych w aptece na receptę</t>
  </si>
  <si>
    <t>refundacja środków spożywczych specjalnego przeznaczenia żywieniowego, o których mowa w art. 15 ust. 2 pkt 18 ustawy</t>
  </si>
  <si>
    <t>refundacja leków, o których mowa w art. 15 ust. 2 pkt 17 ustawy</t>
  </si>
  <si>
    <t>B2.14.3</t>
  </si>
  <si>
    <t>rezerwa na pokrycie kosztów świadczeń opieki zdrowotnej oraz refundacji leków, w tym:</t>
  </si>
  <si>
    <t>B2.16.1</t>
  </si>
  <si>
    <t>Bn</t>
  </si>
  <si>
    <t>Całkowity budżet na refundację
(B2.3.1.1+B2.3.2.1+B2.14+B2.16.1)</t>
  </si>
  <si>
    <t>wynagrodzenia, w tym:</t>
  </si>
  <si>
    <t>D4.1</t>
  </si>
  <si>
    <t>wynagrodzenia bezosobowe</t>
  </si>
  <si>
    <t>amortyzacja środków trwałych oraz wartości niematerialnych i prawnych</t>
  </si>
  <si>
    <t>Pozostałe koszty (F1+...+F4)</t>
  </si>
  <si>
    <t>Koszt poboru i ewidencjonowania składek ( 4.1 + 4.2 ), w tym:</t>
  </si>
  <si>
    <t>dotacje z budżetu państwa na finansowanie zadań, o których mowa w art. 97 ust. 3 pkt 2a, 3 i 3b ustawy</t>
  </si>
  <si>
    <t>Pozostałe przychody</t>
  </si>
  <si>
    <t>Koszty administracyjne (D1 + … + D9), w tym:</t>
  </si>
  <si>
    <t>Koszty administracyjne ( D1+...+D9 ), w tym</t>
  </si>
  <si>
    <t>Koszty świadczeń opieki zdrowotnej  (B2.1 + … + B2.18), w tym:</t>
  </si>
  <si>
    <t>świadczenia opieki zdrowotnej kontraktowane odrębnie</t>
  </si>
  <si>
    <t>koszty świadczeń opieki zdrowotnej z lat ubiegłych</t>
  </si>
  <si>
    <t>rezerwa, o której mowa w art. 118 ust. 2 pkt 2 lit. c ustawy</t>
  </si>
  <si>
    <t>Przychody i koszty Narodowego Funduszu Zdrowia - łącznie</t>
  </si>
  <si>
    <t>Koszty Centrali Narodowego Funduszu Zdrowia</t>
  </si>
  <si>
    <t>Koszty oddziałów wojewódzkich NFZ - łącznie</t>
  </si>
  <si>
    <t>ROCZNY PLAN FINANSOWY NARODOWEGO FUNDUSZU ZDROWIA NA ROK 2013</t>
  </si>
  <si>
    <t>Plan finansowy Narodowego Funduszu Zdrowia na 2013 rok</t>
  </si>
  <si>
    <t>Plan finansowy Centrali Narodowego Funduszu Zdrowia na 2013 rok</t>
  </si>
  <si>
    <t>Plan finansowy
OW NFZ na 2013 rok</t>
  </si>
  <si>
    <t>Plan finansowy oddziału wojewódzkiego Narodowego Funduszu Zdrowia na 2013 rok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</si>
</sst>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[Red]\-#,##0\ "/>
    <numFmt numFmtId="165" formatCode="#,##0.00_ ;[Red]\-#,##0.00\ "/>
    <numFmt numFmtId="166" formatCode="#,##0&quot; F&quot;_);[Red]\(#,##0&quot; F&quot;\)"/>
    <numFmt numFmtId="167" formatCode="#,##0.00&quot; F&quot;_);[Red]\(#,##0.00&quot; F&quot;\)"/>
    <numFmt numFmtId="168" formatCode="0.0%"/>
  </numFmts>
  <fonts count="64">
    <font>
      <sz val="10"/>
      <name val="Arial CE"/>
      <family val="0"/>
    </font>
    <font>
      <sz val="11"/>
      <color indexed="8"/>
      <name val="Czcionka tekstu podstawowego"/>
      <family val="2"/>
    </font>
    <font>
      <sz val="10"/>
      <name val="Times New Roman CE"/>
      <family val="1"/>
    </font>
    <font>
      <sz val="12"/>
      <name val="Times New Roman CE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8"/>
      <name val="Arial CE"/>
      <family val="0"/>
    </font>
    <font>
      <b/>
      <sz val="11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b/>
      <sz val="16"/>
      <name val="Times New Roman CE"/>
      <family val="0"/>
    </font>
    <font>
      <b/>
      <sz val="24"/>
      <name val="Times New Roman"/>
      <family val="1"/>
    </font>
    <font>
      <b/>
      <sz val="20"/>
      <name val="Verdana"/>
      <family val="2"/>
    </font>
    <font>
      <sz val="10"/>
      <name val="Verdana"/>
      <family val="2"/>
    </font>
    <font>
      <b/>
      <sz val="26"/>
      <name val="Times New Roman CE"/>
      <family val="0"/>
    </font>
    <font>
      <b/>
      <sz val="12"/>
      <name val="Times New Roman CE"/>
      <family val="1"/>
    </font>
    <font>
      <b/>
      <sz val="24"/>
      <name val="Times New Roman CE"/>
      <family val="1"/>
    </font>
    <font>
      <i/>
      <sz val="10"/>
      <name val="Times New Roman CE"/>
      <family val="0"/>
    </font>
    <font>
      <b/>
      <i/>
      <sz val="10"/>
      <name val="Times New Roman CE"/>
      <family val="0"/>
    </font>
    <font>
      <b/>
      <sz val="18"/>
      <name val="Times New Roman"/>
      <family val="1"/>
    </font>
    <font>
      <b/>
      <sz val="20"/>
      <name val="Times New Roman CE"/>
      <family val="1"/>
    </font>
    <font>
      <sz val="16"/>
      <name val="Times New Roman"/>
      <family val="1"/>
    </font>
    <font>
      <sz val="16"/>
      <name val="Times New Roman CE"/>
      <family val="0"/>
    </font>
    <font>
      <sz val="18"/>
      <name val="Times New Roman"/>
      <family val="1"/>
    </font>
    <font>
      <sz val="10"/>
      <name val="Helv"/>
      <family val="0"/>
    </font>
    <font>
      <sz val="10"/>
      <name val="MS Sans Serif"/>
      <family val="2"/>
    </font>
    <font>
      <sz val="10"/>
      <name val="Arial"/>
      <family val="2"/>
    </font>
    <font>
      <b/>
      <sz val="12"/>
      <name val="Times New Roman"/>
      <family val="1"/>
    </font>
    <font>
      <b/>
      <sz val="18"/>
      <color indexed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8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164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29" borderId="4" applyNumberFormat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28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27" borderId="1" applyNumberFormat="0" applyAlignment="0" applyProtection="0"/>
    <xf numFmtId="9" fontId="0" fillId="0" borderId="0" applyFont="0" applyFill="0" applyBorder="0" applyAlignment="0" applyProtection="0"/>
    <xf numFmtId="0" fontId="26" fillId="0" borderId="0">
      <alignment/>
      <protection/>
    </xf>
    <xf numFmtId="0" fontId="59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14" fillId="33" borderId="0" xfId="0" applyFont="1" applyFill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4" fillId="34" borderId="0" xfId="0" applyFont="1" applyFill="1" applyAlignment="1" applyProtection="1">
      <alignment vertical="center"/>
      <protection locked="0"/>
    </xf>
    <xf numFmtId="0" fontId="6" fillId="34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4" fillId="34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2" fillId="34" borderId="0" xfId="0" applyFont="1" applyFill="1" applyAlignment="1">
      <alignment vertical="center"/>
    </xf>
    <xf numFmtId="0" fontId="2" fillId="34" borderId="0" xfId="0" applyFont="1" applyFill="1" applyAlignment="1">
      <alignment/>
    </xf>
    <xf numFmtId="3" fontId="13" fillId="34" borderId="10" xfId="0" applyNumberFormat="1" applyFont="1" applyFill="1" applyBorder="1" applyAlignment="1">
      <alignment horizontal="right" vertical="center"/>
    </xf>
    <xf numFmtId="0" fontId="18" fillId="34" borderId="0" xfId="0" applyFont="1" applyFill="1" applyAlignment="1">
      <alignment/>
    </xf>
    <xf numFmtId="3" fontId="11" fillId="0" borderId="10" xfId="0" applyNumberFormat="1" applyFont="1" applyFill="1" applyBorder="1" applyAlignment="1">
      <alignment horizontal="right" vertical="center"/>
    </xf>
    <xf numFmtId="3" fontId="13" fillId="34" borderId="10" xfId="0" applyNumberFormat="1" applyFont="1" applyFill="1" applyBorder="1" applyAlignment="1">
      <alignment vertical="center"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10" fillId="0" borderId="0" xfId="0" applyFont="1" applyFill="1" applyAlignment="1">
      <alignment vertical="center"/>
    </xf>
    <xf numFmtId="0" fontId="2" fillId="0" borderId="0" xfId="0" applyFont="1" applyFill="1" applyBorder="1" applyAlignment="1">
      <alignment/>
    </xf>
    <xf numFmtId="3" fontId="11" fillId="34" borderId="10" xfId="0" applyNumberFormat="1" applyFont="1" applyFill="1" applyBorder="1" applyAlignment="1">
      <alignment horizontal="right" vertical="center"/>
    </xf>
    <xf numFmtId="49" fontId="9" fillId="34" borderId="10" xfId="65" applyNumberFormat="1" applyFont="1" applyFill="1" applyBorder="1" applyAlignment="1" applyProtection="1">
      <alignment horizontal="center" vertical="center" wrapText="1"/>
      <protection locked="0"/>
    </xf>
    <xf numFmtId="49" fontId="9" fillId="34" borderId="10" xfId="0" applyNumberFormat="1" applyFont="1" applyFill="1" applyBorder="1" applyAlignment="1" applyProtection="1">
      <alignment horizontal="center" vertical="center"/>
      <protection locked="0"/>
    </xf>
    <xf numFmtId="0" fontId="5" fillId="34" borderId="10" xfId="68" applyFont="1" applyFill="1" applyBorder="1" applyAlignment="1" applyProtection="1">
      <alignment horizontal="center" vertical="center" wrapText="1"/>
      <protection locked="0"/>
    </xf>
    <xf numFmtId="3" fontId="13" fillId="34" borderId="10" xfId="0" applyNumberFormat="1" applyFont="1" applyFill="1" applyBorder="1" applyAlignment="1" applyProtection="1">
      <alignment vertical="center"/>
      <protection locked="0"/>
    </xf>
    <xf numFmtId="3" fontId="10" fillId="0" borderId="10" xfId="0" applyNumberFormat="1" applyFont="1" applyFill="1" applyBorder="1" applyAlignment="1" applyProtection="1">
      <alignment vertical="center"/>
      <protection locked="0"/>
    </xf>
    <xf numFmtId="0" fontId="12" fillId="34" borderId="10" xfId="68" applyFont="1" applyFill="1" applyBorder="1" applyAlignment="1" applyProtection="1">
      <alignment horizontal="center" vertical="center" wrapText="1"/>
      <protection locked="0"/>
    </xf>
    <xf numFmtId="3" fontId="13" fillId="34" borderId="10" xfId="0" applyNumberFormat="1" applyFont="1" applyFill="1" applyBorder="1" applyAlignment="1" applyProtection="1">
      <alignment vertical="center"/>
      <protection/>
    </xf>
    <xf numFmtId="0" fontId="4" fillId="0" borderId="10" xfId="68" applyFont="1" applyFill="1" applyBorder="1" applyAlignment="1" applyProtection="1">
      <alignment horizontal="center" vertical="center" wrapText="1"/>
      <protection/>
    </xf>
    <xf numFmtId="0" fontId="23" fillId="0" borderId="10" xfId="68" applyFont="1" applyFill="1" applyBorder="1" applyAlignment="1" applyProtection="1">
      <alignment horizontal="center" vertical="center" wrapText="1"/>
      <protection/>
    </xf>
    <xf numFmtId="0" fontId="23" fillId="0" borderId="10" xfId="68" applyFont="1" applyFill="1" applyBorder="1" applyAlignment="1" applyProtection="1">
      <alignment horizontal="center" vertical="center" wrapText="1"/>
      <protection/>
    </xf>
    <xf numFmtId="0" fontId="24" fillId="0" borderId="10" xfId="68" applyFont="1" applyFill="1" applyBorder="1" applyAlignment="1" applyProtection="1">
      <alignment horizontal="center" vertical="center" wrapText="1"/>
      <protection/>
    </xf>
    <xf numFmtId="0" fontId="12" fillId="0" borderId="10" xfId="68" applyFont="1" applyFill="1" applyBorder="1" applyAlignment="1" applyProtection="1">
      <alignment horizontal="center" vertical="center" wrapText="1"/>
      <protection/>
    </xf>
    <xf numFmtId="0" fontId="12" fillId="34" borderId="10" xfId="68" applyFont="1" applyFill="1" applyBorder="1" applyAlignment="1" applyProtection="1">
      <alignment horizontal="center" vertical="center" wrapText="1"/>
      <protection/>
    </xf>
    <xf numFmtId="0" fontId="7" fillId="0" borderId="10" xfId="68" applyFont="1" applyFill="1" applyBorder="1" applyAlignment="1" applyProtection="1">
      <alignment horizontal="left" vertical="center" wrapText="1" indent="3"/>
      <protection/>
    </xf>
    <xf numFmtId="0" fontId="23" fillId="0" borderId="10" xfId="68" applyFont="1" applyFill="1" applyBorder="1" applyAlignment="1" applyProtection="1">
      <alignment horizontal="left" vertical="center" wrapText="1" indent="2"/>
      <protection/>
    </xf>
    <xf numFmtId="0" fontId="23" fillId="0" borderId="10" xfId="65" applyFont="1" applyFill="1" applyBorder="1" applyAlignment="1" applyProtection="1">
      <alignment horizontal="left" vertical="center" wrapText="1" indent="2"/>
      <protection/>
    </xf>
    <xf numFmtId="0" fontId="24" fillId="0" borderId="10" xfId="68" applyFont="1" applyFill="1" applyBorder="1" applyAlignment="1" applyProtection="1">
      <alignment horizontal="left" vertical="center" wrapText="1" indent="2"/>
      <protection/>
    </xf>
    <xf numFmtId="0" fontId="12" fillId="0" borderId="10" xfId="68" applyFont="1" applyFill="1" applyBorder="1" applyAlignment="1" applyProtection="1">
      <alignment horizontal="left" vertical="center" wrapText="1" indent="1"/>
      <protection/>
    </xf>
    <xf numFmtId="0" fontId="5" fillId="34" borderId="10" xfId="68" applyFont="1" applyFill="1" applyBorder="1" applyAlignment="1" applyProtection="1">
      <alignment horizontal="left" vertical="center" wrapText="1" indent="1"/>
      <protection/>
    </xf>
    <xf numFmtId="0" fontId="24" fillId="0" borderId="10" xfId="68" applyFont="1" applyFill="1" applyBorder="1" applyAlignment="1" applyProtection="1">
      <alignment horizontal="left" vertical="center" wrapText="1" indent="2"/>
      <protection/>
    </xf>
    <xf numFmtId="0" fontId="24" fillId="0" borderId="10" xfId="67" applyFont="1" applyFill="1" applyBorder="1" applyAlignment="1" applyProtection="1">
      <alignment horizontal="left" vertical="center" wrapText="1" indent="2"/>
      <protection/>
    </xf>
    <xf numFmtId="0" fontId="2" fillId="0" borderId="10" xfId="68" applyFont="1" applyFill="1" applyBorder="1" applyAlignment="1" applyProtection="1">
      <alignment horizontal="center" vertical="center" wrapText="1"/>
      <protection/>
    </xf>
    <xf numFmtId="0" fontId="3" fillId="0" borderId="10" xfId="67" applyFont="1" applyFill="1" applyBorder="1" applyAlignment="1" applyProtection="1">
      <alignment horizontal="left" vertical="center" wrapText="1" indent="3"/>
      <protection/>
    </xf>
    <xf numFmtId="0" fontId="3" fillId="0" borderId="10" xfId="67" applyFont="1" applyFill="1" applyBorder="1" applyAlignment="1" applyProtection="1">
      <alignment horizontal="left" vertical="center" wrapText="1" indent="4"/>
      <protection/>
    </xf>
    <xf numFmtId="0" fontId="12" fillId="34" borderId="10" xfId="68" applyFont="1" applyFill="1" applyBorder="1" applyAlignment="1" applyProtection="1">
      <alignment horizontal="left" vertical="center" wrapText="1" indent="1"/>
      <protection/>
    </xf>
    <xf numFmtId="0" fontId="12" fillId="34" borderId="10" xfId="68" applyFont="1" applyFill="1" applyBorder="1" applyAlignment="1" applyProtection="1">
      <alignment horizontal="left" vertical="center" wrapText="1" indent="1"/>
      <protection/>
    </xf>
    <xf numFmtId="49" fontId="9" fillId="34" borderId="10" xfId="65" applyNumberFormat="1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Alignment="1" applyProtection="1">
      <alignment vertical="center"/>
      <protection locked="0"/>
    </xf>
    <xf numFmtId="0" fontId="21" fillId="0" borderId="0" xfId="0" applyFont="1" applyFill="1" applyAlignment="1">
      <alignment/>
    </xf>
    <xf numFmtId="0" fontId="21" fillId="0" borderId="0" xfId="0" applyFont="1" applyFill="1" applyAlignment="1" applyProtection="1">
      <alignment vertical="center"/>
      <protection locked="0"/>
    </xf>
    <xf numFmtId="0" fontId="12" fillId="0" borderId="10" xfId="68" applyFont="1" applyFill="1" applyBorder="1" applyAlignment="1" applyProtection="1">
      <alignment horizontal="left" vertical="center" wrapText="1" indent="2"/>
      <protection/>
    </xf>
    <xf numFmtId="49" fontId="9" fillId="34" borderId="10" xfId="0" applyNumberFormat="1" applyFont="1" applyFill="1" applyBorder="1" applyAlignment="1">
      <alignment horizontal="center" vertical="center"/>
    </xf>
    <xf numFmtId="0" fontId="22" fillId="34" borderId="10" xfId="68" applyFont="1" applyFill="1" applyBorder="1" applyAlignment="1" applyProtection="1">
      <alignment horizontal="center" vertical="center" wrapText="1"/>
      <protection/>
    </xf>
    <xf numFmtId="0" fontId="22" fillId="34" borderId="10" xfId="68" applyFont="1" applyFill="1" applyBorder="1" applyAlignment="1" applyProtection="1">
      <alignment horizontal="left" vertical="center" wrapText="1" indent="1"/>
      <protection/>
    </xf>
    <xf numFmtId="0" fontId="12" fillId="0" borderId="10" xfId="68" applyFont="1" applyFill="1" applyBorder="1" applyAlignment="1" applyProtection="1">
      <alignment horizontal="center" vertical="center" wrapText="1"/>
      <protection/>
    </xf>
    <xf numFmtId="0" fontId="12" fillId="0" borderId="10" xfId="68" applyFont="1" applyFill="1" applyBorder="1" applyAlignment="1" applyProtection="1">
      <alignment horizontal="left" vertical="center" wrapText="1" indent="2"/>
      <protection/>
    </xf>
    <xf numFmtId="0" fontId="12" fillId="0" borderId="10" xfId="68" applyFont="1" applyFill="1" applyBorder="1" applyAlignment="1" applyProtection="1" quotePrefix="1">
      <alignment horizontal="center" vertical="center" wrapText="1"/>
      <protection/>
    </xf>
    <xf numFmtId="0" fontId="22" fillId="34" borderId="10" xfId="68" applyFont="1" applyFill="1" applyBorder="1" applyAlignment="1" applyProtection="1" quotePrefix="1">
      <alignment horizontal="center" vertical="center" wrapText="1"/>
      <protection/>
    </xf>
    <xf numFmtId="0" fontId="22" fillId="34" borderId="10" xfId="68" applyFont="1" applyFill="1" applyBorder="1" applyAlignment="1" applyProtection="1" quotePrefix="1">
      <alignment horizontal="left" vertical="center" wrapText="1" indent="1"/>
      <protection/>
    </xf>
    <xf numFmtId="0" fontId="12" fillId="0" borderId="10" xfId="67" applyFont="1" applyFill="1" applyBorder="1" applyAlignment="1" applyProtection="1">
      <alignment horizontal="left" vertical="center" wrapText="1" indent="2"/>
      <protection/>
    </xf>
    <xf numFmtId="0" fontId="12" fillId="0" borderId="10" xfId="67" applyFont="1" applyFill="1" applyBorder="1" applyAlignment="1" applyProtection="1" quotePrefix="1">
      <alignment horizontal="left" vertical="center" wrapText="1" indent="2"/>
      <protection/>
    </xf>
    <xf numFmtId="0" fontId="17" fillId="0" borderId="10" xfId="68" applyFont="1" applyFill="1" applyBorder="1" applyAlignment="1" applyProtection="1">
      <alignment horizontal="center" vertical="center" wrapText="1"/>
      <protection/>
    </xf>
    <xf numFmtId="0" fontId="17" fillId="0" borderId="10" xfId="68" applyFont="1" applyFill="1" applyBorder="1" applyAlignment="1" applyProtection="1">
      <alignment horizontal="left" vertical="center" wrapText="1" indent="3"/>
      <protection/>
    </xf>
    <xf numFmtId="0" fontId="17" fillId="0" borderId="10" xfId="68" applyFont="1" applyFill="1" applyBorder="1" applyAlignment="1" applyProtection="1">
      <alignment horizontal="left" vertical="center" wrapText="1" indent="2"/>
      <protection/>
    </xf>
    <xf numFmtId="0" fontId="12" fillId="34" borderId="10" xfId="68" applyFont="1" applyFill="1" applyBorder="1" applyAlignment="1" applyProtection="1">
      <alignment horizontal="left" vertical="center" wrapText="1" indent="2"/>
      <protection/>
    </xf>
    <xf numFmtId="0" fontId="12" fillId="0" borderId="10" xfId="67" applyFont="1" applyFill="1" applyBorder="1" applyAlignment="1" applyProtection="1">
      <alignment horizontal="left" vertical="center" wrapText="1" indent="2"/>
      <protection/>
    </xf>
    <xf numFmtId="0" fontId="17" fillId="0" borderId="10" xfId="68" applyFont="1" applyFill="1" applyBorder="1" applyAlignment="1" applyProtection="1">
      <alignment horizontal="center" vertical="center" wrapText="1"/>
      <protection/>
    </xf>
    <xf numFmtId="0" fontId="17" fillId="0" borderId="10" xfId="67" applyFont="1" applyFill="1" applyBorder="1" applyAlignment="1" applyProtection="1">
      <alignment horizontal="left" vertical="center" wrapText="1" indent="3"/>
      <protection/>
    </xf>
    <xf numFmtId="0" fontId="17" fillId="0" borderId="10" xfId="67" applyFont="1" applyFill="1" applyBorder="1" applyAlignment="1" applyProtection="1">
      <alignment horizontal="left" vertical="center" wrapText="1" indent="4"/>
      <protection/>
    </xf>
    <xf numFmtId="0" fontId="22" fillId="34" borderId="10" xfId="67" applyFont="1" applyFill="1" applyBorder="1" applyAlignment="1" applyProtection="1">
      <alignment horizontal="center" vertical="center" wrapText="1"/>
      <protection/>
    </xf>
    <xf numFmtId="0" fontId="22" fillId="34" borderId="10" xfId="67" applyFont="1" applyFill="1" applyBorder="1" applyAlignment="1" applyProtection="1">
      <alignment horizontal="left" vertical="center" wrapText="1" indent="1"/>
      <protection/>
    </xf>
    <xf numFmtId="0" fontId="22" fillId="34" borderId="11" xfId="67" applyFont="1" applyFill="1" applyBorder="1" applyAlignment="1" applyProtection="1">
      <alignment horizontal="left" vertical="center" wrapText="1" indent="1"/>
      <protection/>
    </xf>
    <xf numFmtId="0" fontId="22" fillId="34" borderId="11" xfId="68" applyFont="1" applyFill="1" applyBorder="1" applyAlignment="1" applyProtection="1">
      <alignment horizontal="left" vertical="center" wrapText="1" indent="1"/>
      <protection/>
    </xf>
    <xf numFmtId="3" fontId="16" fillId="34" borderId="10" xfId="0" applyNumberFormat="1" applyFont="1" applyFill="1" applyBorder="1" applyAlignment="1">
      <alignment horizontal="right" vertical="center"/>
    </xf>
    <xf numFmtId="0" fontId="25" fillId="0" borderId="0" xfId="0" applyFont="1" applyFill="1" applyAlignment="1">
      <alignment/>
    </xf>
    <xf numFmtId="0" fontId="15" fillId="0" borderId="0" xfId="0" applyFont="1" applyFill="1" applyBorder="1" applyAlignment="1" applyProtection="1">
      <alignment vertical="center"/>
      <protection locked="0"/>
    </xf>
    <xf numFmtId="3" fontId="10" fillId="0" borderId="10" xfId="0" applyNumberFormat="1" applyFont="1" applyFill="1" applyBorder="1" applyAlignment="1" applyProtection="1">
      <alignment horizontal="right" vertical="center"/>
      <protection/>
    </xf>
    <xf numFmtId="0" fontId="23" fillId="0" borderId="10" xfId="68" applyFont="1" applyFill="1" applyBorder="1" applyAlignment="1" applyProtection="1">
      <alignment horizontal="left" vertical="center" wrapText="1" indent="2"/>
      <protection/>
    </xf>
    <xf numFmtId="0" fontId="4" fillId="0" borderId="10" xfId="68" applyFont="1" applyFill="1" applyBorder="1" applyAlignment="1" applyProtection="1">
      <alignment horizontal="center" vertical="center" wrapText="1"/>
      <protection/>
    </xf>
    <xf numFmtId="3" fontId="11" fillId="35" borderId="10" xfId="0" applyNumberFormat="1" applyFont="1" applyFill="1" applyBorder="1" applyAlignment="1">
      <alignment horizontal="right" vertical="center"/>
    </xf>
    <xf numFmtId="3" fontId="10" fillId="0" borderId="10" xfId="0" applyNumberFormat="1" applyFont="1" applyFill="1" applyBorder="1" applyAlignment="1" applyProtection="1">
      <alignment horizontal="right" vertical="center"/>
      <protection locked="0"/>
    </xf>
    <xf numFmtId="3" fontId="11" fillId="0" borderId="10" xfId="0" applyNumberFormat="1" applyFont="1" applyFill="1" applyBorder="1" applyAlignment="1" applyProtection="1">
      <alignment horizontal="right" vertical="center"/>
      <protection/>
    </xf>
    <xf numFmtId="3" fontId="13" fillId="34" borderId="10" xfId="0" applyNumberFormat="1" applyFont="1" applyFill="1" applyBorder="1" applyAlignment="1" applyProtection="1">
      <alignment horizontal="right" vertical="center"/>
      <protection/>
    </xf>
    <xf numFmtId="3" fontId="11" fillId="0" borderId="10" xfId="0" applyNumberFormat="1" applyFont="1" applyFill="1" applyBorder="1" applyAlignment="1" applyProtection="1">
      <alignment horizontal="right" vertical="center"/>
      <protection locked="0"/>
    </xf>
    <xf numFmtId="3" fontId="10" fillId="0" borderId="10" xfId="0" applyNumberFormat="1" applyFont="1" applyFill="1" applyBorder="1" applyAlignment="1" applyProtection="1">
      <alignment vertical="center"/>
      <protection/>
    </xf>
    <xf numFmtId="3" fontId="11" fillId="35" borderId="10" xfId="0" applyNumberFormat="1" applyFont="1" applyFill="1" applyBorder="1" applyAlignment="1" applyProtection="1">
      <alignment horizontal="right" vertical="center"/>
      <protection locked="0"/>
    </xf>
    <xf numFmtId="3" fontId="4" fillId="0" borderId="0" xfId="0" applyNumberFormat="1" applyFont="1" applyFill="1" applyAlignment="1" applyProtection="1">
      <alignment vertical="center"/>
      <protection locked="0"/>
    </xf>
    <xf numFmtId="0" fontId="12" fillId="0" borderId="0" xfId="0" applyFont="1" applyFill="1" applyAlignment="1">
      <alignment horizontal="center" vertical="center"/>
    </xf>
    <xf numFmtId="0" fontId="5" fillId="0" borderId="0" xfId="0" applyFont="1" applyFill="1" applyAlignment="1" applyProtection="1">
      <alignment horizontal="center" vertical="center"/>
      <protection locked="0"/>
    </xf>
    <xf numFmtId="0" fontId="21" fillId="33" borderId="0" xfId="0" applyFont="1" applyFill="1" applyBorder="1" applyAlignment="1" applyProtection="1">
      <alignment vertical="center"/>
      <protection locked="0"/>
    </xf>
    <xf numFmtId="0" fontId="7" fillId="0" borderId="10" xfId="68" applyFont="1" applyFill="1" applyBorder="1" applyAlignment="1" applyProtection="1">
      <alignment horizontal="left" vertical="center" wrapText="1" indent="3"/>
      <protection/>
    </xf>
    <xf numFmtId="0" fontId="4" fillId="35" borderId="10" xfId="68" applyFont="1" applyFill="1" applyBorder="1" applyAlignment="1" applyProtection="1">
      <alignment horizontal="center" vertical="center" wrapText="1"/>
      <protection/>
    </xf>
    <xf numFmtId="0" fontId="7" fillId="35" borderId="10" xfId="68" applyFont="1" applyFill="1" applyBorder="1" applyAlignment="1" applyProtection="1">
      <alignment horizontal="left" vertical="center" wrapText="1" indent="3"/>
      <protection/>
    </xf>
    <xf numFmtId="0" fontId="4" fillId="35" borderId="0" xfId="0" applyFont="1" applyFill="1" applyAlignment="1" applyProtection="1">
      <alignment vertical="center"/>
      <protection locked="0"/>
    </xf>
    <xf numFmtId="0" fontId="21" fillId="0" borderId="0" xfId="0" applyFont="1" applyFill="1" applyBorder="1" applyAlignment="1">
      <alignment vertical="center" wrapText="1"/>
    </xf>
    <xf numFmtId="3" fontId="10" fillId="35" borderId="10" xfId="0" applyNumberFormat="1" applyFont="1" applyFill="1" applyBorder="1" applyAlignment="1" applyProtection="1">
      <alignment vertical="center"/>
      <protection/>
    </xf>
    <xf numFmtId="3" fontId="11" fillId="0" borderId="10" xfId="0" applyNumberFormat="1" applyFont="1" applyFill="1" applyBorder="1" applyAlignment="1" applyProtection="1">
      <alignment vertical="center"/>
      <protection/>
    </xf>
    <xf numFmtId="3" fontId="11" fillId="35" borderId="10" xfId="0" applyNumberFormat="1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>
      <alignment horizontal="center" vertical="center"/>
    </xf>
    <xf numFmtId="168" fontId="30" fillId="33" borderId="0" xfId="70" applyNumberFormat="1" applyFont="1" applyFill="1" applyBorder="1" applyAlignment="1" applyProtection="1">
      <alignment vertical="center"/>
      <protection locked="0"/>
    </xf>
    <xf numFmtId="3" fontId="13" fillId="36" borderId="10" xfId="0" applyNumberFormat="1" applyFont="1" applyFill="1" applyBorder="1" applyAlignment="1">
      <alignment horizontal="right" vertical="center"/>
    </xf>
    <xf numFmtId="0" fontId="10" fillId="0" borderId="0" xfId="0" applyFont="1" applyFill="1" applyAlignment="1" applyProtection="1">
      <alignment vertical="center"/>
      <protection locked="0"/>
    </xf>
    <xf numFmtId="3" fontId="4" fillId="34" borderId="0" xfId="0" applyNumberFormat="1" applyFont="1" applyFill="1" applyAlignment="1" applyProtection="1">
      <alignment vertical="center"/>
      <protection locked="0"/>
    </xf>
    <xf numFmtId="3" fontId="25" fillId="34" borderId="0" xfId="0" applyNumberFormat="1" applyFont="1" applyFill="1" applyAlignment="1" applyProtection="1">
      <alignment vertical="center"/>
      <protection locked="0"/>
    </xf>
    <xf numFmtId="0" fontId="21" fillId="0" borderId="12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11" fillId="34" borderId="10" xfId="65" applyFont="1" applyFill="1" applyBorder="1" applyAlignment="1" applyProtection="1">
      <alignment horizontal="center" vertical="center" wrapText="1"/>
      <protection/>
    </xf>
    <xf numFmtId="3" fontId="29" fillId="34" borderId="13" xfId="66" applyNumberFormat="1" applyFont="1" applyFill="1" applyBorder="1" applyAlignment="1">
      <alignment horizontal="center" vertical="center" wrapText="1"/>
      <protection/>
    </xf>
    <xf numFmtId="3" fontId="29" fillId="34" borderId="14" xfId="66" applyNumberFormat="1" applyFont="1" applyFill="1" applyBorder="1" applyAlignment="1">
      <alignment horizontal="center" vertical="center" wrapText="1"/>
      <protection/>
    </xf>
    <xf numFmtId="0" fontId="11" fillId="34" borderId="10" xfId="65" applyFont="1" applyFill="1" applyBorder="1" applyAlignment="1" applyProtection="1">
      <alignment horizontal="center" vertical="center" wrapText="1"/>
      <protection locked="0"/>
    </xf>
    <xf numFmtId="0" fontId="21" fillId="0" borderId="0" xfId="0" applyFont="1" applyFill="1" applyAlignment="1" applyProtection="1">
      <alignment horizontal="center" vertical="center" wrapText="1"/>
      <protection locked="0"/>
    </xf>
    <xf numFmtId="0" fontId="11" fillId="34" borderId="10" xfId="65" applyFont="1" applyFill="1" applyBorder="1" applyAlignment="1" applyProtection="1">
      <alignment horizontal="center" vertical="center" wrapText="1"/>
      <protection locked="0"/>
    </xf>
  </cellXfs>
  <cellStyles count="66">
    <cellStyle name="Normal" xfId="0"/>
    <cellStyle name="_PERSONAL" xfId="15"/>
    <cellStyle name="_PERSONAL_1" xfId="16"/>
    <cellStyle name="_PERSONAL_1_dialKartaDziałkiczI (2)" xfId="17"/>
    <cellStyle name="_PERSONAL_1_dialTabelaIDSP (2)" xfId="18"/>
    <cellStyle name="_PERSONAL_1_dialTabelaIIAIWO (2)" xfId="19"/>
    <cellStyle name="_PERSONAL_1_EDUKACJA" xfId="20"/>
    <cellStyle name="_PERSONAL_1_Tabela wskaźników" xfId="21"/>
    <cellStyle name="_PERSONAL_1_Zeszyt3" xfId="22"/>
    <cellStyle name="20% - akcent 1" xfId="23"/>
    <cellStyle name="20% - akcent 2" xfId="24"/>
    <cellStyle name="20% - akcent 3" xfId="25"/>
    <cellStyle name="20% - akcent 4" xfId="26"/>
    <cellStyle name="20% - akcent 5" xfId="27"/>
    <cellStyle name="20% - akcent 6" xfId="28"/>
    <cellStyle name="40% - akcent 1" xfId="29"/>
    <cellStyle name="40% - akcent 2" xfId="30"/>
    <cellStyle name="40% - akcent 3" xfId="31"/>
    <cellStyle name="40% - akcent 4" xfId="32"/>
    <cellStyle name="40% - akcent 5" xfId="33"/>
    <cellStyle name="40% - akcent 6" xfId="34"/>
    <cellStyle name="60% - akcent 1" xfId="35"/>
    <cellStyle name="60% - akcent 2" xfId="36"/>
    <cellStyle name="60% - akcent 3" xfId="37"/>
    <cellStyle name="60% - akcent 4" xfId="38"/>
    <cellStyle name="60% - akcent 5" xfId="39"/>
    <cellStyle name="60% - akcent 6" xfId="40"/>
    <cellStyle name="Akcent 1" xfId="41"/>
    <cellStyle name="Akcent 2" xfId="42"/>
    <cellStyle name="Akcent 3" xfId="43"/>
    <cellStyle name="Akcent 4" xfId="44"/>
    <cellStyle name="Akcent 5" xfId="45"/>
    <cellStyle name="Akcent 6" xfId="46"/>
    <cellStyle name="Comma [0]_laroux" xfId="47"/>
    <cellStyle name="Comma_laroux" xfId="48"/>
    <cellStyle name="Currency [0]_laroux" xfId="49"/>
    <cellStyle name="Currency_laroux" xfId="50"/>
    <cellStyle name="Dane wejściowe" xfId="51"/>
    <cellStyle name="Dane wyjściowe" xfId="52"/>
    <cellStyle name="Dobre" xfId="53"/>
    <cellStyle name="Comma" xfId="54"/>
    <cellStyle name="Comma [0]" xfId="55"/>
    <cellStyle name="Komórka połączona" xfId="56"/>
    <cellStyle name="Komórka zaznaczona" xfId="57"/>
    <cellStyle name="Nagłówek 1" xfId="58"/>
    <cellStyle name="Nagłówek 2" xfId="59"/>
    <cellStyle name="Nagłówek 3" xfId="60"/>
    <cellStyle name="Nagłówek 4" xfId="61"/>
    <cellStyle name="Neutralne" xfId="62"/>
    <cellStyle name="Normal_laroux" xfId="63"/>
    <cellStyle name="normální_laroux" xfId="64"/>
    <cellStyle name="Normalny_03PlFin_0403" xfId="65"/>
    <cellStyle name="Normalny_2007.06.18 -2v- Plan finansowy na lata 2004 - 2010" xfId="66"/>
    <cellStyle name="Normalny_WfMgkr1" xfId="67"/>
    <cellStyle name="Normalny_Wzór z 09.10.2001" xfId="68"/>
    <cellStyle name="Obliczenia" xfId="69"/>
    <cellStyle name="Percent" xfId="70"/>
    <cellStyle name="Styl 1" xfId="71"/>
    <cellStyle name="Suma" xfId="72"/>
    <cellStyle name="Tekst objaśnienia" xfId="73"/>
    <cellStyle name="Tekst ostrzeżenia" xfId="74"/>
    <cellStyle name="Tytuł" xfId="75"/>
    <cellStyle name="Uwaga" xfId="76"/>
    <cellStyle name="Currency" xfId="77"/>
    <cellStyle name="Currency [0]" xfId="78"/>
    <cellStyle name="Złe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externalLink" Target="externalLinks/externalLink2.xml" /><Relationship Id="rId24" Type="http://schemas.openxmlformats.org/officeDocument/2006/relationships/externalLink" Target="externalLinks/externalLink3.xml" /><Relationship Id="rId25" Type="http://schemas.openxmlformats.org/officeDocument/2006/relationships/externalLink" Target="externalLinks/externalLink4.xml" /><Relationship Id="rId26" Type="http://schemas.openxmlformats.org/officeDocument/2006/relationships/externalLink" Target="externalLinks/externalLink5.xml" /><Relationship Id="rId27" Type="http://schemas.openxmlformats.org/officeDocument/2006/relationships/externalLink" Target="externalLinks/externalLink6.xml" /><Relationship Id="rId2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Y1\d\Baza%20Danych%201999\Plany%20Finansowe\Ok\17P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ocuments%20and%20Settings\katarzyna.sadowska\Ustawienia%20lokalne\Temporary%20Internet%20Files\OLK78\Baza%20Danych%201999\Plany%20Finansowe\Ok\17P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Y1\d\Baza%20Danych%201999\Plany%20Finansowe\Ok\01pw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Marcin\Baza\Prognozy\Progn%20przychod&#243;w%20i%20koszt&#243;w%202013-2015\Prognoza%20przychod&#243;w%202013-2015\Aktualizacja%2008-2012\Prognoza%20przychod&#243;w%20ze%20sk&#322;adek%202013-2015-aktualizacja%2007-08-201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Marcin\Baza\Prognozy\Progn%20przychod&#243;w%20i%20koszt&#243;w%202013-2015\Prognoza%20przychod&#243;w%202013-2015\Prognoza%20przychod&#243;w%202012-2015%20-%20&#322;&#261;cznie%20-%2015-06-2012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Marcin\Baza\Prognozy\Progn%20przychod&#243;w%20i%20koszt&#243;w%202012-2014\Prognoza%20przychod&#243;w%202012-2014\Prognoza%20koszt&#243;w%202012-2014%20-%20og&#243;&#322;em%20-%20z%2010-06-201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"/>
      <sheetName val="17PW"/>
      <sheetName val="01pw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lan"/>
      <sheetName val="17PW"/>
      <sheetName val="01pw"/>
      <sheetName val="Zarz. Min. Zdr."/>
      <sheetName val="Zarz. Min. Zdr. kontraktowanie"/>
      <sheetName val="Propozycje zmian"/>
      <sheetName val="Zakontraktowanie"/>
      <sheetName val="Porozumienie Zielonogórskie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lan"/>
      <sheetName val="01pw"/>
    </sheetNames>
    <definedNames>
      <definedName name="PETLA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wyk_2010"/>
      <sheetName val="wyk_2011"/>
      <sheetName val="progn_2012"/>
      <sheetName val="progn_2013"/>
      <sheetName val="progn_2014"/>
      <sheetName val="progn_2015"/>
      <sheetName val="progn_2016"/>
      <sheetName val="MAKRO_WART"/>
      <sheetName val="progn_2011 - udost"/>
      <sheetName val="progn_2012_2015 - suma"/>
      <sheetName val="opis_L_12-15"/>
      <sheetName val="opis_P_12-15"/>
      <sheetName val="progn_2011_2014 i pl"/>
      <sheetName val="Św. i zas. przedemer"/>
    </sheetNames>
    <sheetDataSet>
      <sheetData sheetId="3">
        <row r="18">
          <cell r="M18">
            <v>61009272873.79</v>
          </cell>
          <cell r="Q18">
            <v>3228592864.336667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P-PK 2012-2015"/>
    </sheetNames>
    <sheetDataSet>
      <sheetData sheetId="0">
        <row r="14">
          <cell r="E14">
            <v>100000</v>
          </cell>
        </row>
        <row r="15">
          <cell r="E15">
            <v>0</v>
          </cell>
        </row>
        <row r="20">
          <cell r="E20">
            <v>152265</v>
          </cell>
        </row>
        <row r="21">
          <cell r="E21">
            <v>0</v>
          </cell>
        </row>
        <row r="23">
          <cell r="E23">
            <v>1839892</v>
          </cell>
        </row>
        <row r="78">
          <cell r="E78">
            <v>91684</v>
          </cell>
        </row>
        <row r="85">
          <cell r="E85">
            <v>90114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p-Pk_2011-2014"/>
      <sheetName val="Pp-Pk_2011-2014 z prognozą 2011"/>
    </sheetNames>
    <sheetDataSet>
      <sheetData sheetId="1">
        <row r="82">
          <cell r="E8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C107"/>
  <sheetViews>
    <sheetView showGridLines="0" tabSelected="1" view="pageBreakPreview" zoomScale="55" zoomScaleNormal="55" zoomScaleSheetLayoutView="55" zoomScalePageLayoutView="0" workbookViewId="0" topLeftCell="A1">
      <pane xSplit="2" ySplit="6" topLeftCell="C7" activePane="bottomRight" state="frozen"/>
      <selection pane="topLeft" activeCell="C4" sqref="C4:C5"/>
      <selection pane="topRight" activeCell="C4" sqref="C4:C5"/>
      <selection pane="bottomLeft" activeCell="C4" sqref="C4:C5"/>
      <selection pane="bottomRight" activeCell="C8" sqref="C8:C9 C14:C15 C20:C21 C23 C78 C85:C86"/>
    </sheetView>
  </sheetViews>
  <sheetFormatPr defaultColWidth="9.00390625" defaultRowHeight="12.75"/>
  <cols>
    <col min="1" max="1" width="10.375" style="21" customWidth="1"/>
    <col min="2" max="2" width="120.00390625" style="21" customWidth="1"/>
    <col min="3" max="3" width="26.75390625" style="7" customWidth="1"/>
    <col min="4" max="16384" width="9.125" style="7" customWidth="1"/>
  </cols>
  <sheetData>
    <row r="1" spans="1:3" s="77" customFormat="1" ht="54.75" customHeight="1">
      <c r="A1" s="107" t="s">
        <v>203</v>
      </c>
      <c r="B1" s="107"/>
      <c r="C1" s="108"/>
    </row>
    <row r="2" spans="1:3" s="51" customFormat="1" ht="35.25" customHeight="1">
      <c r="A2" s="109" t="s">
        <v>200</v>
      </c>
      <c r="B2" s="109"/>
      <c r="C2" s="97"/>
    </row>
    <row r="3" spans="1:3" s="10" customFormat="1" ht="36" customHeight="1">
      <c r="A3" s="8"/>
      <c r="B3" s="9"/>
      <c r="C3" s="101" t="s">
        <v>166</v>
      </c>
    </row>
    <row r="4" spans="1:3" s="11" customFormat="1" ht="38.25" customHeight="1">
      <c r="A4" s="110" t="s">
        <v>137</v>
      </c>
      <c r="B4" s="110" t="s">
        <v>56</v>
      </c>
      <c r="C4" s="111" t="s">
        <v>204</v>
      </c>
    </row>
    <row r="5" spans="1:3" s="11" customFormat="1" ht="49.5" customHeight="1">
      <c r="A5" s="110"/>
      <c r="B5" s="110"/>
      <c r="C5" s="112"/>
    </row>
    <row r="6" spans="1:3" s="12" customFormat="1" ht="19.5" customHeight="1">
      <c r="A6" s="49">
        <v>1</v>
      </c>
      <c r="B6" s="54">
        <v>2</v>
      </c>
      <c r="C6" s="49">
        <v>3</v>
      </c>
    </row>
    <row r="7" spans="1:3" s="14" customFormat="1" ht="63.75" customHeight="1">
      <c r="A7" s="55">
        <v>1</v>
      </c>
      <c r="B7" s="56" t="s">
        <v>135</v>
      </c>
      <c r="C7" s="13">
        <f>C8+C9</f>
        <v>64237866</v>
      </c>
    </row>
    <row r="8" spans="1:3" ht="30" customHeight="1">
      <c r="A8" s="57" t="s">
        <v>79</v>
      </c>
      <c r="B8" s="58" t="s">
        <v>80</v>
      </c>
      <c r="C8" s="15">
        <f>ROUND('[4]progn_2013'!$M$18/1000,0)</f>
        <v>61009273</v>
      </c>
    </row>
    <row r="9" spans="1:3" ht="30" customHeight="1">
      <c r="A9" s="57" t="s">
        <v>81</v>
      </c>
      <c r="B9" s="58" t="s">
        <v>82</v>
      </c>
      <c r="C9" s="15">
        <f>ROUND('[4]progn_2013'!$Q$18/1000,0)</f>
        <v>3228593</v>
      </c>
    </row>
    <row r="10" spans="1:3" s="14" customFormat="1" ht="63.75" customHeight="1">
      <c r="A10" s="55">
        <v>2</v>
      </c>
      <c r="B10" s="56" t="s">
        <v>132</v>
      </c>
      <c r="C10" s="13">
        <f>C11+C12</f>
        <v>0</v>
      </c>
    </row>
    <row r="11" spans="1:3" ht="30" customHeight="1">
      <c r="A11" s="57" t="s">
        <v>83</v>
      </c>
      <c r="B11" s="58" t="s">
        <v>84</v>
      </c>
      <c r="C11" s="15">
        <v>0</v>
      </c>
    </row>
    <row r="12" spans="1:3" ht="30" customHeight="1">
      <c r="A12" s="57" t="s">
        <v>85</v>
      </c>
      <c r="B12" s="58" t="s">
        <v>86</v>
      </c>
      <c r="C12" s="15">
        <v>0</v>
      </c>
    </row>
    <row r="13" spans="1:3" s="14" customFormat="1" ht="39.75" customHeight="1">
      <c r="A13" s="55">
        <v>3</v>
      </c>
      <c r="B13" s="56" t="s">
        <v>87</v>
      </c>
      <c r="C13" s="13">
        <f>C14+C15</f>
        <v>100000</v>
      </c>
    </row>
    <row r="14" spans="1:3" ht="30" customHeight="1">
      <c r="A14" s="57" t="s">
        <v>88</v>
      </c>
      <c r="B14" s="58" t="s">
        <v>80</v>
      </c>
      <c r="C14" s="15">
        <f>'[5]PP-PK 2012-2015'!E14</f>
        <v>100000</v>
      </c>
    </row>
    <row r="15" spans="1:3" ht="30" customHeight="1">
      <c r="A15" s="57" t="s">
        <v>89</v>
      </c>
      <c r="B15" s="58" t="s">
        <v>82</v>
      </c>
      <c r="C15" s="15">
        <f>'[5]PP-PK 2012-2015'!E15</f>
        <v>0</v>
      </c>
    </row>
    <row r="16" spans="1:3" s="14" customFormat="1" ht="39" customHeight="1">
      <c r="A16" s="55">
        <v>4</v>
      </c>
      <c r="B16" s="56" t="s">
        <v>191</v>
      </c>
      <c r="C16" s="13">
        <f>C17+C18</f>
        <v>123531</v>
      </c>
    </row>
    <row r="17" spans="1:3" ht="30" customHeight="1">
      <c r="A17" s="59" t="s">
        <v>90</v>
      </c>
      <c r="B17" s="58" t="s">
        <v>91</v>
      </c>
      <c r="C17" s="15">
        <f>ROUND(C8*0.99*0.002,0)</f>
        <v>120798</v>
      </c>
    </row>
    <row r="18" spans="1:3" ht="30" customHeight="1">
      <c r="A18" s="59" t="s">
        <v>92</v>
      </c>
      <c r="B18" s="58" t="s">
        <v>93</v>
      </c>
      <c r="C18" s="15">
        <f>ROUND((C9-1862004)*0.002,0)</f>
        <v>2733</v>
      </c>
    </row>
    <row r="19" spans="1:3" s="14" customFormat="1" ht="63.75" customHeight="1">
      <c r="A19" s="60" t="s">
        <v>150</v>
      </c>
      <c r="B19" s="61" t="s">
        <v>149</v>
      </c>
      <c r="C19" s="13">
        <f>(C7-C10+C13-C16)+C20+C21+C22+C23</f>
        <v>66423581</v>
      </c>
    </row>
    <row r="20" spans="1:3" ht="31.5" customHeight="1">
      <c r="A20" s="57" t="s">
        <v>94</v>
      </c>
      <c r="B20" s="62" t="s">
        <v>95</v>
      </c>
      <c r="C20" s="15">
        <f>'[5]PP-PK 2012-2015'!E20</f>
        <v>152265</v>
      </c>
    </row>
    <row r="21" spans="1:3" ht="31.5" customHeight="1">
      <c r="A21" s="57" t="s">
        <v>96</v>
      </c>
      <c r="B21" s="62" t="s">
        <v>97</v>
      </c>
      <c r="C21" s="15">
        <f>'[5]PP-PK 2012-2015'!E21</f>
        <v>0</v>
      </c>
    </row>
    <row r="22" spans="1:3" ht="50.25" customHeight="1">
      <c r="A22" s="57" t="s">
        <v>98</v>
      </c>
      <c r="B22" s="62" t="s">
        <v>192</v>
      </c>
      <c r="C22" s="15">
        <f>ROUND(203112*103.5%,0)+ROUND(6636*103.5%,0)</f>
        <v>217089</v>
      </c>
    </row>
    <row r="23" spans="1:3" ht="31.5" customHeight="1">
      <c r="A23" s="57" t="s">
        <v>99</v>
      </c>
      <c r="B23" s="63" t="s">
        <v>100</v>
      </c>
      <c r="C23" s="15">
        <f>'[5]PP-PK 2012-2015'!E23</f>
        <v>1839892</v>
      </c>
    </row>
    <row r="24" spans="1:3" s="14" customFormat="1" ht="36" customHeight="1">
      <c r="A24" s="60" t="s">
        <v>151</v>
      </c>
      <c r="B24" s="61" t="s">
        <v>131</v>
      </c>
      <c r="C24" s="13">
        <f>C25+C26+C53+C54</f>
        <v>65456971</v>
      </c>
    </row>
    <row r="25" spans="1:3" s="14" customFormat="1" ht="36" customHeight="1">
      <c r="A25" s="60" t="s">
        <v>101</v>
      </c>
      <c r="B25" s="61" t="s">
        <v>102</v>
      </c>
      <c r="C25" s="13">
        <f>ROUND(C7/100,0)</f>
        <v>642379</v>
      </c>
    </row>
    <row r="26" spans="1:3" s="14" customFormat="1" ht="36" customHeight="1">
      <c r="A26" s="60" t="s">
        <v>0</v>
      </c>
      <c r="B26" s="61" t="s">
        <v>196</v>
      </c>
      <c r="C26" s="26">
        <f>C27+C28+C29+C34+C35+C36+C37+C38+C39+C40+C41+C42+C43+C44+C48+C49+C51+C52</f>
        <v>62974700</v>
      </c>
    </row>
    <row r="27" spans="1:3" ht="30" customHeight="1">
      <c r="A27" s="64" t="s">
        <v>1</v>
      </c>
      <c r="B27" s="66" t="s">
        <v>138</v>
      </c>
      <c r="C27" s="15">
        <f>CENTRALA!C8+'Razem OW'!C8</f>
        <v>7633992</v>
      </c>
    </row>
    <row r="28" spans="1:3" ht="30" customHeight="1">
      <c r="A28" s="64" t="s">
        <v>2</v>
      </c>
      <c r="B28" s="66" t="s">
        <v>139</v>
      </c>
      <c r="C28" s="15">
        <f>CENTRALA!C9+'Razem OW'!C9</f>
        <v>5092112</v>
      </c>
    </row>
    <row r="29" spans="1:3" ht="30" customHeight="1">
      <c r="A29" s="64" t="s">
        <v>3</v>
      </c>
      <c r="B29" s="66" t="s">
        <v>136</v>
      </c>
      <c r="C29" s="82">
        <f>CENTRALA!C10+'Razem OW'!C10</f>
        <v>27239234</v>
      </c>
    </row>
    <row r="30" spans="1:3" ht="30" customHeight="1">
      <c r="A30" s="64" t="s">
        <v>58</v>
      </c>
      <c r="B30" s="65" t="s">
        <v>167</v>
      </c>
      <c r="C30" s="15">
        <f>CENTRALA!C11+'Razem OW'!C11</f>
        <v>1923499</v>
      </c>
    </row>
    <row r="31" spans="1:3" ht="30" customHeight="1">
      <c r="A31" s="64" t="s">
        <v>168</v>
      </c>
      <c r="B31" s="65" t="s">
        <v>171</v>
      </c>
      <c r="C31" s="15">
        <f>CENTRALA!C12+'Razem OW'!C12</f>
        <v>1716786</v>
      </c>
    </row>
    <row r="32" spans="1:3" ht="30" customHeight="1">
      <c r="A32" s="64" t="s">
        <v>169</v>
      </c>
      <c r="B32" s="65" t="s">
        <v>172</v>
      </c>
      <c r="C32" s="15">
        <f>CENTRALA!C13+'Razem OW'!C13</f>
        <v>1344999</v>
      </c>
    </row>
    <row r="33" spans="1:3" ht="30" customHeight="1">
      <c r="A33" s="64" t="s">
        <v>170</v>
      </c>
      <c r="B33" s="65" t="s">
        <v>173</v>
      </c>
      <c r="C33" s="15">
        <f>CENTRALA!C14+'Razem OW'!C14</f>
        <v>671306</v>
      </c>
    </row>
    <row r="34" spans="1:3" ht="30" customHeight="1">
      <c r="A34" s="64" t="s">
        <v>4</v>
      </c>
      <c r="B34" s="66" t="s">
        <v>144</v>
      </c>
      <c r="C34" s="15">
        <f>CENTRALA!C15+'Razem OW'!C15</f>
        <v>2032467</v>
      </c>
    </row>
    <row r="35" spans="1:3" ht="30" customHeight="1">
      <c r="A35" s="64" t="s">
        <v>5</v>
      </c>
      <c r="B35" s="66" t="s">
        <v>140</v>
      </c>
      <c r="C35" s="15">
        <f>CENTRALA!C16+'Razem OW'!C16</f>
        <v>1931357</v>
      </c>
    </row>
    <row r="36" spans="1:3" ht="30" customHeight="1">
      <c r="A36" s="64" t="s">
        <v>6</v>
      </c>
      <c r="B36" s="66" t="s">
        <v>146</v>
      </c>
      <c r="C36" s="15">
        <f>CENTRALA!C17+'Razem OW'!C17</f>
        <v>1038767</v>
      </c>
    </row>
    <row r="37" spans="1:3" ht="30" customHeight="1">
      <c r="A37" s="64" t="s">
        <v>7</v>
      </c>
      <c r="B37" s="66" t="s">
        <v>145</v>
      </c>
      <c r="C37" s="15">
        <f>CENTRALA!C18+'Razem OW'!C18</f>
        <v>340729</v>
      </c>
    </row>
    <row r="38" spans="1:3" ht="30" customHeight="1">
      <c r="A38" s="64" t="s">
        <v>8</v>
      </c>
      <c r="B38" s="66" t="s">
        <v>141</v>
      </c>
      <c r="C38" s="15">
        <f>CENTRALA!C19+'Razem OW'!C19</f>
        <v>1774433</v>
      </c>
    </row>
    <row r="39" spans="1:3" ht="30" customHeight="1">
      <c r="A39" s="64" t="s">
        <v>9</v>
      </c>
      <c r="B39" s="66" t="s">
        <v>142</v>
      </c>
      <c r="C39" s="15">
        <f>CENTRALA!C20+'Razem OW'!C20</f>
        <v>622327</v>
      </c>
    </row>
    <row r="40" spans="1:3" ht="30" customHeight="1">
      <c r="A40" s="64" t="s">
        <v>10</v>
      </c>
      <c r="B40" s="66" t="s">
        <v>147</v>
      </c>
      <c r="C40" s="15">
        <f>CENTRALA!C21+'Razem OW'!C21</f>
        <v>46938</v>
      </c>
    </row>
    <row r="41" spans="1:3" ht="30" customHeight="1">
      <c r="A41" s="64" t="s">
        <v>11</v>
      </c>
      <c r="B41" s="66" t="s">
        <v>143</v>
      </c>
      <c r="C41" s="15">
        <f>CENTRALA!C22+'Razem OW'!C22</f>
        <v>176268</v>
      </c>
    </row>
    <row r="42" spans="1:3" ht="30" customHeight="1">
      <c r="A42" s="64" t="s">
        <v>12</v>
      </c>
      <c r="B42" s="66" t="s">
        <v>197</v>
      </c>
      <c r="C42" s="15">
        <f>CENTRALA!C23+'Razem OW'!C23</f>
        <v>1544488</v>
      </c>
    </row>
    <row r="43" spans="1:3" ht="30" customHeight="1">
      <c r="A43" s="64" t="s">
        <v>13</v>
      </c>
      <c r="B43" s="66" t="s">
        <v>175</v>
      </c>
      <c r="C43" s="15">
        <f>CENTRALA!C24+'Razem OW'!C24</f>
        <v>864781</v>
      </c>
    </row>
    <row r="44" spans="1:3" ht="30" customHeight="1">
      <c r="A44" s="64" t="s">
        <v>14</v>
      </c>
      <c r="B44" s="66" t="s">
        <v>176</v>
      </c>
      <c r="C44" s="15">
        <f>CENTRALA!C25+'Razem OW'!C25</f>
        <v>8286496</v>
      </c>
    </row>
    <row r="45" spans="1:3" ht="41.25" customHeight="1">
      <c r="A45" s="64" t="s">
        <v>148</v>
      </c>
      <c r="B45" s="65" t="s">
        <v>178</v>
      </c>
      <c r="C45" s="15">
        <f>CENTRALA!C26+'Razem OW'!C26</f>
        <v>8249669</v>
      </c>
    </row>
    <row r="46" spans="1:3" ht="30" customHeight="1">
      <c r="A46" s="64" t="s">
        <v>177</v>
      </c>
      <c r="B46" s="65" t="s">
        <v>180</v>
      </c>
      <c r="C46" s="15">
        <f>CENTRALA!C27+'Razem OW'!C27</f>
        <v>27382</v>
      </c>
    </row>
    <row r="47" spans="1:3" ht="41.25" customHeight="1">
      <c r="A47" s="64" t="s">
        <v>181</v>
      </c>
      <c r="B47" s="65" t="s">
        <v>179</v>
      </c>
      <c r="C47" s="15">
        <f>CENTRALA!C28+'Razem OW'!C28</f>
        <v>9445</v>
      </c>
    </row>
    <row r="48" spans="1:3" ht="36" customHeight="1">
      <c r="A48" s="64" t="s">
        <v>15</v>
      </c>
      <c r="B48" s="66" t="s">
        <v>124</v>
      </c>
      <c r="C48" s="15">
        <f>CENTRALA!C29+'Razem OW'!C29</f>
        <v>482270</v>
      </c>
    </row>
    <row r="49" spans="1:3" ht="30" customHeight="1">
      <c r="A49" s="64" t="s">
        <v>121</v>
      </c>
      <c r="B49" s="66" t="s">
        <v>182</v>
      </c>
      <c r="C49" s="15">
        <f>CENTRALA!C30+'Razem OW'!C30</f>
        <v>6868</v>
      </c>
    </row>
    <row r="50" spans="1:3" ht="30" customHeight="1">
      <c r="A50" s="64" t="s">
        <v>183</v>
      </c>
      <c r="B50" s="66" t="s">
        <v>199</v>
      </c>
      <c r="C50" s="15">
        <f>CENTRALA!C31+'Razem OW'!C31</f>
        <v>0</v>
      </c>
    </row>
    <row r="51" spans="1:3" ht="30" customHeight="1">
      <c r="A51" s="64" t="s">
        <v>122</v>
      </c>
      <c r="B51" s="66" t="s">
        <v>125</v>
      </c>
      <c r="C51" s="15">
        <f>CENTRALA!C32+'Razem OW'!C32</f>
        <v>3475633</v>
      </c>
    </row>
    <row r="52" spans="1:3" ht="30" customHeight="1">
      <c r="A52" s="64" t="s">
        <v>123</v>
      </c>
      <c r="B52" s="66" t="s">
        <v>198</v>
      </c>
      <c r="C52" s="15">
        <f>CENTRALA!C33+'Razem OW'!C33</f>
        <v>385540</v>
      </c>
    </row>
    <row r="53" spans="1:3" s="14" customFormat="1" ht="30.75" customHeight="1">
      <c r="A53" s="35" t="s">
        <v>60</v>
      </c>
      <c r="B53" s="67" t="s">
        <v>103</v>
      </c>
      <c r="C53" s="22">
        <f>CENTRALA!C34+'Razem OW'!C34</f>
        <v>0</v>
      </c>
    </row>
    <row r="54" spans="1:3" s="14" customFormat="1" ht="30.75" customHeight="1">
      <c r="A54" s="35" t="s">
        <v>59</v>
      </c>
      <c r="B54" s="67" t="s">
        <v>62</v>
      </c>
      <c r="C54" s="13">
        <f>CENTRALA!C35+'Razem OW'!C35</f>
        <v>1839892</v>
      </c>
    </row>
    <row r="55" spans="1:3" s="14" customFormat="1" ht="45.75" customHeight="1">
      <c r="A55" s="35" t="s">
        <v>184</v>
      </c>
      <c r="B55" s="67" t="s">
        <v>185</v>
      </c>
      <c r="C55" s="13">
        <f>CENTRALA!C36+'Razem OW'!C36</f>
        <v>10674588</v>
      </c>
    </row>
    <row r="56" spans="1:3" s="14" customFormat="1" ht="33" customHeight="1">
      <c r="A56" s="55" t="s">
        <v>152</v>
      </c>
      <c r="B56" s="56" t="s">
        <v>130</v>
      </c>
      <c r="C56" s="13">
        <f>C19-C24</f>
        <v>966610</v>
      </c>
    </row>
    <row r="57" spans="1:3" s="14" customFormat="1" ht="33" customHeight="1">
      <c r="A57" s="55" t="s">
        <v>153</v>
      </c>
      <c r="B57" s="56" t="s">
        <v>194</v>
      </c>
      <c r="C57" s="13">
        <f>C58+C59+C60+C68+C70+C75+C76+C77</f>
        <v>682594</v>
      </c>
    </row>
    <row r="58" spans="1:3" ht="30" customHeight="1">
      <c r="A58" s="57" t="s">
        <v>17</v>
      </c>
      <c r="B58" s="53" t="s">
        <v>18</v>
      </c>
      <c r="C58" s="15">
        <f>CENTRALA!C38+'Razem OW'!C38</f>
        <v>26253</v>
      </c>
    </row>
    <row r="59" spans="1:3" ht="30" customHeight="1">
      <c r="A59" s="57" t="s">
        <v>19</v>
      </c>
      <c r="B59" s="53" t="s">
        <v>20</v>
      </c>
      <c r="C59" s="15">
        <f>CENTRALA!C39+'Razem OW'!C39</f>
        <v>156690</v>
      </c>
    </row>
    <row r="60" spans="1:3" ht="30" customHeight="1">
      <c r="A60" s="57" t="s">
        <v>21</v>
      </c>
      <c r="B60" s="68" t="s">
        <v>32</v>
      </c>
      <c r="C60" s="15">
        <f>C61+C63+C64+C65+C66+C67</f>
        <v>4694</v>
      </c>
    </row>
    <row r="61" spans="1:3" s="17" customFormat="1" ht="30" customHeight="1">
      <c r="A61" s="69" t="s">
        <v>40</v>
      </c>
      <c r="B61" s="70" t="s">
        <v>33</v>
      </c>
      <c r="C61" s="15">
        <f>CENTRALA!C41+'Razem OW'!C41</f>
        <v>576</v>
      </c>
    </row>
    <row r="62" spans="1:3" s="17" customFormat="1" ht="30" customHeight="1">
      <c r="A62" s="69" t="s">
        <v>41</v>
      </c>
      <c r="B62" s="71" t="s">
        <v>34</v>
      </c>
      <c r="C62" s="15">
        <f>CENTRALA!C42+'Razem OW'!C42</f>
        <v>550</v>
      </c>
    </row>
    <row r="63" spans="1:3" s="17" customFormat="1" ht="30" customHeight="1">
      <c r="A63" s="69" t="s">
        <v>42</v>
      </c>
      <c r="B63" s="70" t="s">
        <v>35</v>
      </c>
      <c r="C63" s="15">
        <f>CENTRALA!C43+'Razem OW'!C43</f>
        <v>138</v>
      </c>
    </row>
    <row r="64" spans="1:3" s="17" customFormat="1" ht="30" customHeight="1">
      <c r="A64" s="69" t="s">
        <v>43</v>
      </c>
      <c r="B64" s="70" t="s">
        <v>36</v>
      </c>
      <c r="C64" s="15">
        <f>CENTRALA!C44+'Razem OW'!C44</f>
        <v>35</v>
      </c>
    </row>
    <row r="65" spans="1:3" s="17" customFormat="1" ht="30" customHeight="1">
      <c r="A65" s="69" t="s">
        <v>44</v>
      </c>
      <c r="B65" s="70" t="s">
        <v>37</v>
      </c>
      <c r="C65" s="15">
        <f>CENTRALA!C45+'Razem OW'!C45</f>
        <v>0</v>
      </c>
    </row>
    <row r="66" spans="1:3" s="17" customFormat="1" ht="30" customHeight="1">
      <c r="A66" s="69" t="s">
        <v>45</v>
      </c>
      <c r="B66" s="70" t="s">
        <v>38</v>
      </c>
      <c r="C66" s="15">
        <f>CENTRALA!C46+'Razem OW'!C46</f>
        <v>3627</v>
      </c>
    </row>
    <row r="67" spans="1:3" s="18" customFormat="1" ht="30" customHeight="1">
      <c r="A67" s="69" t="s">
        <v>46</v>
      </c>
      <c r="B67" s="70" t="s">
        <v>39</v>
      </c>
      <c r="C67" s="15">
        <f>CENTRALA!C47+'Razem OW'!C47</f>
        <v>318</v>
      </c>
    </row>
    <row r="68" spans="1:3" ht="30" customHeight="1">
      <c r="A68" s="34" t="s">
        <v>22</v>
      </c>
      <c r="B68" s="53" t="s">
        <v>186</v>
      </c>
      <c r="C68" s="15">
        <f>CENTRALA!C48+'Razem OW'!C48</f>
        <v>305966</v>
      </c>
    </row>
    <row r="69" spans="1:3" ht="30" customHeight="1">
      <c r="A69" s="69" t="s">
        <v>187</v>
      </c>
      <c r="B69" s="70" t="s">
        <v>188</v>
      </c>
      <c r="C69" s="15">
        <f>CENTRALA!C49+'Razem OW'!C49</f>
        <v>1401</v>
      </c>
    </row>
    <row r="70" spans="1:3" ht="30" customHeight="1">
      <c r="A70" s="57" t="s">
        <v>23</v>
      </c>
      <c r="B70" s="62" t="s">
        <v>55</v>
      </c>
      <c r="C70" s="15">
        <f>SUM(C71:C74)</f>
        <v>68817</v>
      </c>
    </row>
    <row r="71" spans="1:3" s="17" customFormat="1" ht="30" customHeight="1">
      <c r="A71" s="69" t="s">
        <v>51</v>
      </c>
      <c r="B71" s="70" t="s">
        <v>47</v>
      </c>
      <c r="C71" s="15">
        <f>CENTRALA!C51+'Razem OW'!C51</f>
        <v>52521</v>
      </c>
    </row>
    <row r="72" spans="1:3" s="17" customFormat="1" ht="30" customHeight="1">
      <c r="A72" s="69" t="s">
        <v>52</v>
      </c>
      <c r="B72" s="70" t="s">
        <v>48</v>
      </c>
      <c r="C72" s="15">
        <f>CENTRALA!C52+'Razem OW'!C52</f>
        <v>7500</v>
      </c>
    </row>
    <row r="73" spans="1:3" s="17" customFormat="1" ht="30" customHeight="1">
      <c r="A73" s="69" t="s">
        <v>53</v>
      </c>
      <c r="B73" s="70" t="s">
        <v>49</v>
      </c>
      <c r="C73" s="15">
        <f>CENTRALA!C53+'Razem OW'!C53</f>
        <v>0</v>
      </c>
    </row>
    <row r="74" spans="1:3" s="17" customFormat="1" ht="30" customHeight="1">
      <c r="A74" s="69" t="s">
        <v>54</v>
      </c>
      <c r="B74" s="70" t="s">
        <v>50</v>
      </c>
      <c r="C74" s="15">
        <f>CENTRALA!C54+'Razem OW'!C54</f>
        <v>8796</v>
      </c>
    </row>
    <row r="75" spans="1:3" ht="30" customHeight="1">
      <c r="A75" s="57" t="s">
        <v>24</v>
      </c>
      <c r="B75" s="58" t="s">
        <v>25</v>
      </c>
      <c r="C75" s="15">
        <f>CENTRALA!C55+'Razem OW'!C55</f>
        <v>50</v>
      </c>
    </row>
    <row r="76" spans="1:3" ht="42" customHeight="1">
      <c r="A76" s="57" t="s">
        <v>26</v>
      </c>
      <c r="B76" s="58" t="s">
        <v>189</v>
      </c>
      <c r="C76" s="82">
        <f>CENTRALA!C56+'Razem OW'!C56</f>
        <v>113546</v>
      </c>
    </row>
    <row r="77" spans="1:3" ht="30" customHeight="1">
      <c r="A77" s="57" t="s">
        <v>27</v>
      </c>
      <c r="B77" s="58" t="s">
        <v>28</v>
      </c>
      <c r="C77" s="15">
        <f>CENTRALA!C57+'Razem OW'!C57</f>
        <v>6578</v>
      </c>
    </row>
    <row r="78" spans="1:3" s="14" customFormat="1" ht="33" customHeight="1">
      <c r="A78" s="72" t="s">
        <v>154</v>
      </c>
      <c r="B78" s="73" t="s">
        <v>193</v>
      </c>
      <c r="C78" s="13">
        <f>'[5]PP-PK 2012-2015'!E$78+158</f>
        <v>91842</v>
      </c>
    </row>
    <row r="79" spans="1:3" s="14" customFormat="1" ht="33" customHeight="1">
      <c r="A79" s="72" t="s">
        <v>156</v>
      </c>
      <c r="B79" s="73" t="s">
        <v>155</v>
      </c>
      <c r="C79" s="13">
        <f>C80+C81+C82+C83</f>
        <v>350081</v>
      </c>
    </row>
    <row r="80" spans="1:3" ht="47.25" customHeight="1">
      <c r="A80" s="57" t="s">
        <v>104</v>
      </c>
      <c r="B80" s="58" t="s">
        <v>126</v>
      </c>
      <c r="C80" s="15">
        <f>CENTRALA!C59+'Razem OW'!C59</f>
        <v>1483</v>
      </c>
    </row>
    <row r="81" spans="1:3" ht="33.75" customHeight="1">
      <c r="A81" s="57" t="s">
        <v>30</v>
      </c>
      <c r="B81" s="58" t="s">
        <v>57</v>
      </c>
      <c r="C81" s="15">
        <f>CENTRALA!C60+'Razem OW'!C60</f>
        <v>319554</v>
      </c>
    </row>
    <row r="82" spans="1:3" ht="30" customHeight="1">
      <c r="A82" s="57" t="s">
        <v>31</v>
      </c>
      <c r="B82" s="58" t="s">
        <v>106</v>
      </c>
      <c r="C82" s="15">
        <f>CENTRALA!C61+'Razem OW'!C61</f>
        <v>7514</v>
      </c>
    </row>
    <row r="83" spans="1:3" ht="30" customHeight="1">
      <c r="A83" s="57" t="s">
        <v>105</v>
      </c>
      <c r="B83" s="62" t="s">
        <v>107</v>
      </c>
      <c r="C83" s="15">
        <f>CENTRALA!C62+'Razem OW'!C62</f>
        <v>21530</v>
      </c>
    </row>
    <row r="84" spans="1:3" s="14" customFormat="1" ht="33" customHeight="1">
      <c r="A84" s="72" t="s">
        <v>157</v>
      </c>
      <c r="B84" s="73" t="s">
        <v>129</v>
      </c>
      <c r="C84" s="13">
        <f>C85+C86</f>
        <v>90114</v>
      </c>
    </row>
    <row r="85" spans="1:3" ht="30" customHeight="1">
      <c r="A85" s="57" t="s">
        <v>108</v>
      </c>
      <c r="B85" s="58" t="s">
        <v>109</v>
      </c>
      <c r="C85" s="15">
        <f>'[5]PP-PK 2012-2015'!E$85</f>
        <v>90114</v>
      </c>
    </row>
    <row r="86" spans="1:3" ht="30" customHeight="1">
      <c r="A86" s="57" t="s">
        <v>110</v>
      </c>
      <c r="B86" s="62" t="s">
        <v>111</v>
      </c>
      <c r="C86" s="15">
        <f>'[6]Pp-Pk_2011-2014 z prognozą 2011'!E82</f>
        <v>0</v>
      </c>
    </row>
    <row r="87" spans="1:3" s="14" customFormat="1" ht="39.75" customHeight="1">
      <c r="A87" s="72" t="s">
        <v>158</v>
      </c>
      <c r="B87" s="73" t="s">
        <v>133</v>
      </c>
      <c r="C87" s="13">
        <f>CENTRALA!C63+'Razem OW'!C63</f>
        <v>115891</v>
      </c>
    </row>
    <row r="88" spans="1:3" s="14" customFormat="1" ht="64.5" customHeight="1">
      <c r="A88" s="72" t="s">
        <v>159</v>
      </c>
      <c r="B88" s="73" t="s">
        <v>120</v>
      </c>
      <c r="C88" s="13">
        <f>C56-C57+C78-C79+C84-C87</f>
        <v>0</v>
      </c>
    </row>
    <row r="89" spans="1:3" s="14" customFormat="1" ht="33" customHeight="1">
      <c r="A89" s="72" t="s">
        <v>160</v>
      </c>
      <c r="B89" s="73" t="s">
        <v>127</v>
      </c>
      <c r="C89" s="13">
        <f>C90-C91</f>
        <v>0</v>
      </c>
    </row>
    <row r="90" spans="1:3" ht="30" customHeight="1">
      <c r="A90" s="57" t="s">
        <v>113</v>
      </c>
      <c r="B90" s="58" t="s">
        <v>114</v>
      </c>
      <c r="C90" s="15">
        <v>0</v>
      </c>
    </row>
    <row r="91" spans="1:3" ht="30" customHeight="1">
      <c r="A91" s="57" t="s">
        <v>115</v>
      </c>
      <c r="B91" s="58" t="s">
        <v>116</v>
      </c>
      <c r="C91" s="15">
        <v>0</v>
      </c>
    </row>
    <row r="92" spans="1:3" s="19" customFormat="1" ht="33" customHeight="1">
      <c r="A92" s="72" t="s">
        <v>161</v>
      </c>
      <c r="B92" s="74" t="s">
        <v>128</v>
      </c>
      <c r="C92" s="76">
        <f>C88+C89</f>
        <v>0</v>
      </c>
    </row>
    <row r="93" spans="1:3" s="19" customFormat="1" ht="69" customHeight="1">
      <c r="A93" s="72" t="s">
        <v>162</v>
      </c>
      <c r="B93" s="74" t="s">
        <v>117</v>
      </c>
      <c r="C93" s="76">
        <v>0</v>
      </c>
    </row>
    <row r="94" spans="1:3" s="19" customFormat="1" ht="33" customHeight="1">
      <c r="A94" s="72" t="s">
        <v>163</v>
      </c>
      <c r="B94" s="74" t="s">
        <v>134</v>
      </c>
      <c r="C94" s="76">
        <f>C92-C93</f>
        <v>0</v>
      </c>
    </row>
    <row r="95" spans="1:3" s="19" customFormat="1" ht="33" customHeight="1">
      <c r="A95" s="55" t="s">
        <v>164</v>
      </c>
      <c r="B95" s="75" t="s">
        <v>118</v>
      </c>
      <c r="C95" s="76">
        <f>C7+C13+C20+C21+C22+C23+C78+C84</f>
        <v>66729068</v>
      </c>
    </row>
    <row r="96" spans="1:3" s="19" customFormat="1" ht="33" customHeight="1">
      <c r="A96" s="72" t="s">
        <v>165</v>
      </c>
      <c r="B96" s="74" t="s">
        <v>119</v>
      </c>
      <c r="C96" s="76">
        <f>C10+C16+C25+C26+C53+C54+C57+C79+C87</f>
        <v>66729068</v>
      </c>
    </row>
    <row r="97" ht="26.25">
      <c r="C97" s="20"/>
    </row>
    <row r="98" ht="26.25">
      <c r="C98" s="20"/>
    </row>
    <row r="99" ht="26.25">
      <c r="C99" s="20"/>
    </row>
    <row r="100" ht="26.25">
      <c r="C100" s="20"/>
    </row>
    <row r="101" ht="26.25">
      <c r="C101" s="20"/>
    </row>
    <row r="102" ht="26.25">
      <c r="C102" s="20"/>
    </row>
    <row r="103" ht="26.25">
      <c r="C103" s="20"/>
    </row>
    <row r="104" ht="26.25">
      <c r="C104" s="20"/>
    </row>
    <row r="105" ht="26.25">
      <c r="C105" s="20"/>
    </row>
    <row r="106" ht="26.25">
      <c r="C106" s="20"/>
    </row>
    <row r="107" ht="26.25">
      <c r="C107" s="20"/>
    </row>
  </sheetData>
  <sheetProtection/>
  <mergeCells count="5">
    <mergeCell ref="A1:C1"/>
    <mergeCell ref="A2:B2"/>
    <mergeCell ref="A4:A5"/>
    <mergeCell ref="B4:B5"/>
    <mergeCell ref="C4:C5"/>
  </mergeCells>
  <printOptions horizontalCentered="1"/>
  <pageMargins left="0" right="0" top="0.3937007874015748" bottom="0.5905511811023623" header="0.5118110236220472" footer="0.3937007874015748"/>
  <pageSetup fitToHeight="2" horizontalDpi="600" verticalDpi="600" orientation="portrait" paperSize="9" scale="40" r:id="rId1"/>
  <headerFooter alignWithMargins="0">
    <oddFooter>&amp;R&amp;20&amp;P</oddFooter>
  </headerFooter>
  <rowBreaks count="1" manualBreakCount="1">
    <brk id="56" max="2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C63"/>
  <sheetViews>
    <sheetView showGridLines="0" view="pageBreakPreview" zoomScale="55" zoomScaleNormal="70" zoomScaleSheetLayoutView="55" zoomScalePageLayoutView="0" workbookViewId="0" topLeftCell="A1">
      <pane xSplit="2" ySplit="7" topLeftCell="C8" activePane="bottomRight" state="frozen"/>
      <selection pane="topLeft" activeCell="H17" sqref="H17"/>
      <selection pane="topRight" activeCell="H17" sqref="H17"/>
      <selection pane="bottomLeft" activeCell="H17" sqref="H17"/>
      <selection pane="bottomRight" activeCell="H17" sqref="H17"/>
    </sheetView>
  </sheetViews>
  <sheetFormatPr defaultColWidth="9.00390625" defaultRowHeight="12.75"/>
  <cols>
    <col min="1" max="1" width="9.125" style="2" customWidth="1"/>
    <col min="2" max="2" width="128.75390625" style="2" customWidth="1"/>
    <col min="3" max="3" width="25.75390625" style="2" customWidth="1"/>
    <col min="4" max="16384" width="9.125" style="2" customWidth="1"/>
  </cols>
  <sheetData>
    <row r="1" spans="1:3" s="50" customFormat="1" ht="54.75" customHeight="1">
      <c r="A1" s="114" t="str">
        <f>NFZ!A1</f>
        <v>ROCZNY PLAN FINANSOWY NARODOWEGO FUNDUSZU ZDROWIA NA ROK 2013</v>
      </c>
      <c r="B1" s="114"/>
      <c r="C1" s="114"/>
    </row>
    <row r="2" spans="1:3" s="52" customFormat="1" ht="33" customHeight="1">
      <c r="A2" s="92" t="s">
        <v>69</v>
      </c>
      <c r="B2" s="92"/>
      <c r="C2" s="102"/>
    </row>
    <row r="3" spans="1:3" ht="33" customHeight="1">
      <c r="A3" s="1"/>
      <c r="B3" s="78"/>
      <c r="C3" s="90" t="s">
        <v>166</v>
      </c>
    </row>
    <row r="4" spans="1:3" s="6" customFormat="1" ht="45" customHeight="1">
      <c r="A4" s="115" t="s">
        <v>137</v>
      </c>
      <c r="B4" s="113" t="s">
        <v>56</v>
      </c>
      <c r="C4" s="111" t="str">
        <f>Dolnośląski!C4</f>
        <v>Plan finansowy oddziału wojewódzkiego Narodowego Funduszu Zdrowia na 2013 rok</v>
      </c>
    </row>
    <row r="5" spans="1:3" s="6" customFormat="1" ht="45" customHeight="1">
      <c r="A5" s="113"/>
      <c r="B5" s="113"/>
      <c r="C5" s="112"/>
    </row>
    <row r="6" spans="1:3" s="4" customFormat="1" ht="14.25">
      <c r="A6" s="23">
        <v>1</v>
      </c>
      <c r="B6" s="24">
        <v>2</v>
      </c>
      <c r="C6" s="23">
        <v>3</v>
      </c>
    </row>
    <row r="7" spans="1:3" s="3" customFormat="1" ht="30" customHeight="1">
      <c r="A7" s="25" t="s">
        <v>0</v>
      </c>
      <c r="B7" s="41" t="s">
        <v>174</v>
      </c>
      <c r="C7" s="103">
        <f>C8+C9+C10+C15+C16+C17+C18+C19+C20+C21+C22+C23+C24+C25+C29+C30+C32+C33</f>
        <v>8788251</v>
      </c>
    </row>
    <row r="8" spans="1:3" ht="33" customHeight="1">
      <c r="A8" s="31" t="s">
        <v>1</v>
      </c>
      <c r="B8" s="80" t="s">
        <v>138</v>
      </c>
      <c r="C8" s="83">
        <v>1067000</v>
      </c>
    </row>
    <row r="9" spans="1:3" ht="33" customHeight="1">
      <c r="A9" s="31" t="s">
        <v>2</v>
      </c>
      <c r="B9" s="80" t="s">
        <v>139</v>
      </c>
      <c r="C9" s="83">
        <v>714000</v>
      </c>
    </row>
    <row r="10" spans="1:3" ht="33" customHeight="1">
      <c r="A10" s="31" t="s">
        <v>3</v>
      </c>
      <c r="B10" s="80" t="s">
        <v>136</v>
      </c>
      <c r="C10" s="83">
        <v>4114551</v>
      </c>
    </row>
    <row r="11" spans="1:3" ht="31.5" customHeight="1">
      <c r="A11" s="81" t="s">
        <v>58</v>
      </c>
      <c r="B11" s="93" t="s">
        <v>167</v>
      </c>
      <c r="C11" s="83">
        <v>362209</v>
      </c>
    </row>
    <row r="12" spans="1:3" ht="31.5" customHeight="1">
      <c r="A12" s="81" t="s">
        <v>168</v>
      </c>
      <c r="B12" s="93" t="s">
        <v>171</v>
      </c>
      <c r="C12" s="83">
        <v>316098</v>
      </c>
    </row>
    <row r="13" spans="1:3" ht="31.5" customHeight="1">
      <c r="A13" s="81" t="s">
        <v>169</v>
      </c>
      <c r="B13" s="93" t="s">
        <v>172</v>
      </c>
      <c r="C13" s="83">
        <v>267427</v>
      </c>
    </row>
    <row r="14" spans="1:3" ht="31.5" customHeight="1">
      <c r="A14" s="81" t="s">
        <v>170</v>
      </c>
      <c r="B14" s="93" t="s">
        <v>173</v>
      </c>
      <c r="C14" s="83">
        <v>149260</v>
      </c>
    </row>
    <row r="15" spans="1:3" ht="33" customHeight="1">
      <c r="A15" s="31" t="s">
        <v>4</v>
      </c>
      <c r="B15" s="80" t="s">
        <v>144</v>
      </c>
      <c r="C15" s="83">
        <v>320806</v>
      </c>
    </row>
    <row r="16" spans="1:3" ht="33" customHeight="1">
      <c r="A16" s="31" t="s">
        <v>5</v>
      </c>
      <c r="B16" s="80" t="s">
        <v>140</v>
      </c>
      <c r="C16" s="83">
        <v>389709</v>
      </c>
    </row>
    <row r="17" spans="1:3" ht="33" customHeight="1">
      <c r="A17" s="31" t="s">
        <v>6</v>
      </c>
      <c r="B17" s="80" t="s">
        <v>146</v>
      </c>
      <c r="C17" s="83">
        <v>134849</v>
      </c>
    </row>
    <row r="18" spans="1:3" ht="33" customHeight="1">
      <c r="A18" s="31" t="s">
        <v>7</v>
      </c>
      <c r="B18" s="80" t="s">
        <v>145</v>
      </c>
      <c r="C18" s="83">
        <v>38000</v>
      </c>
    </row>
    <row r="19" spans="1:3" ht="33" customHeight="1">
      <c r="A19" s="31" t="s">
        <v>8</v>
      </c>
      <c r="B19" s="80" t="s">
        <v>141</v>
      </c>
      <c r="C19" s="83">
        <v>194657</v>
      </c>
    </row>
    <row r="20" spans="1:3" ht="33" customHeight="1">
      <c r="A20" s="31" t="s">
        <v>9</v>
      </c>
      <c r="B20" s="80" t="s">
        <v>142</v>
      </c>
      <c r="C20" s="83">
        <v>95731</v>
      </c>
    </row>
    <row r="21" spans="1:3" ht="33" customHeight="1">
      <c r="A21" s="31" t="s">
        <v>10</v>
      </c>
      <c r="B21" s="80" t="s">
        <v>147</v>
      </c>
      <c r="C21" s="83">
        <v>7683</v>
      </c>
    </row>
    <row r="22" spans="1:3" ht="46.5" customHeight="1">
      <c r="A22" s="31" t="s">
        <v>11</v>
      </c>
      <c r="B22" s="80" t="s">
        <v>143</v>
      </c>
      <c r="C22" s="83">
        <v>17856</v>
      </c>
    </row>
    <row r="23" spans="1:3" ht="33" customHeight="1">
      <c r="A23" s="31" t="s">
        <v>12</v>
      </c>
      <c r="B23" s="80" t="s">
        <v>197</v>
      </c>
      <c r="C23" s="83">
        <v>241575</v>
      </c>
    </row>
    <row r="24" spans="1:3" ht="33" customHeight="1">
      <c r="A24" s="31" t="s">
        <v>13</v>
      </c>
      <c r="B24" s="80" t="s">
        <v>175</v>
      </c>
      <c r="C24" s="83">
        <v>115500</v>
      </c>
    </row>
    <row r="25" spans="1:3" ht="33" customHeight="1">
      <c r="A25" s="32" t="s">
        <v>14</v>
      </c>
      <c r="B25" s="80" t="s">
        <v>176</v>
      </c>
      <c r="C25" s="83">
        <v>1060197</v>
      </c>
    </row>
    <row r="26" spans="1:3" ht="31.5">
      <c r="A26" s="30" t="s">
        <v>148</v>
      </c>
      <c r="B26" s="93" t="s">
        <v>178</v>
      </c>
      <c r="C26" s="83">
        <v>1052400</v>
      </c>
    </row>
    <row r="27" spans="1:3" ht="31.5" customHeight="1">
      <c r="A27" s="81" t="s">
        <v>177</v>
      </c>
      <c r="B27" s="93" t="s">
        <v>180</v>
      </c>
      <c r="C27" s="83">
        <v>5868</v>
      </c>
    </row>
    <row r="28" spans="1:3" ht="31.5" customHeight="1">
      <c r="A28" s="81" t="s">
        <v>181</v>
      </c>
      <c r="B28" s="93" t="s">
        <v>179</v>
      </c>
      <c r="C28" s="83">
        <v>1929</v>
      </c>
    </row>
    <row r="29" spans="1:3" ht="33" customHeight="1">
      <c r="A29" s="33" t="s">
        <v>15</v>
      </c>
      <c r="B29" s="38" t="s">
        <v>124</v>
      </c>
      <c r="C29" s="83">
        <v>0</v>
      </c>
    </row>
    <row r="30" spans="1:3" ht="33" customHeight="1">
      <c r="A30" s="33" t="s">
        <v>121</v>
      </c>
      <c r="B30" s="42" t="s">
        <v>182</v>
      </c>
      <c r="C30" s="83">
        <v>0</v>
      </c>
    </row>
    <row r="31" spans="1:3" ht="31.5" customHeight="1">
      <c r="A31" s="81" t="s">
        <v>183</v>
      </c>
      <c r="B31" s="93" t="s">
        <v>199</v>
      </c>
      <c r="C31" s="83">
        <v>0</v>
      </c>
    </row>
    <row r="32" spans="1:3" ht="33" customHeight="1">
      <c r="A32" s="33" t="s">
        <v>122</v>
      </c>
      <c r="B32" s="39" t="s">
        <v>125</v>
      </c>
      <c r="C32" s="83">
        <v>271045</v>
      </c>
    </row>
    <row r="33" spans="1:3" ht="33" customHeight="1">
      <c r="A33" s="33" t="s">
        <v>123</v>
      </c>
      <c r="B33" s="42" t="s">
        <v>198</v>
      </c>
      <c r="C33" s="83">
        <v>5092</v>
      </c>
    </row>
    <row r="34" spans="1:3" s="5" customFormat="1" ht="31.5" customHeight="1">
      <c r="A34" s="34" t="s">
        <v>60</v>
      </c>
      <c r="B34" s="40" t="s">
        <v>61</v>
      </c>
      <c r="C34" s="86">
        <v>0</v>
      </c>
    </row>
    <row r="35" spans="1:3" s="5" customFormat="1" ht="31.5" customHeight="1">
      <c r="A35" s="34" t="s">
        <v>59</v>
      </c>
      <c r="B35" s="40" t="s">
        <v>62</v>
      </c>
      <c r="C35" s="86">
        <v>229260</v>
      </c>
    </row>
    <row r="36" spans="1:3" s="5" customFormat="1" ht="42.75" customHeight="1">
      <c r="A36" s="34" t="s">
        <v>184</v>
      </c>
      <c r="B36" s="40" t="s">
        <v>185</v>
      </c>
      <c r="C36" s="86">
        <f>C12+C14+C25+C31</f>
        <v>1525555</v>
      </c>
    </row>
    <row r="37" spans="1:3" s="3" customFormat="1" ht="30" customHeight="1">
      <c r="A37" s="28" t="s">
        <v>16</v>
      </c>
      <c r="B37" s="47" t="s">
        <v>195</v>
      </c>
      <c r="C37" s="26">
        <f>C38+C39+C40+C48+C50+C56+C57+C55</f>
        <v>68091</v>
      </c>
    </row>
    <row r="38" spans="1:3" ht="28.5" customHeight="1">
      <c r="A38" s="33" t="s">
        <v>17</v>
      </c>
      <c r="B38" s="42" t="s">
        <v>18</v>
      </c>
      <c r="C38" s="83">
        <v>2708</v>
      </c>
    </row>
    <row r="39" spans="1:3" ht="28.5" customHeight="1">
      <c r="A39" s="33" t="s">
        <v>19</v>
      </c>
      <c r="B39" s="42" t="s">
        <v>20</v>
      </c>
      <c r="C39" s="83">
        <v>12325</v>
      </c>
    </row>
    <row r="40" spans="1:3" ht="28.5" customHeight="1">
      <c r="A40" s="33" t="s">
        <v>21</v>
      </c>
      <c r="B40" s="43" t="s">
        <v>32</v>
      </c>
      <c r="C40" s="98">
        <f>C41+C43+C44+C45+C46+C47</f>
        <v>446</v>
      </c>
    </row>
    <row r="41" spans="1:3" ht="28.5" customHeight="1">
      <c r="A41" s="44" t="s">
        <v>40</v>
      </c>
      <c r="B41" s="45" t="s">
        <v>33</v>
      </c>
      <c r="C41" s="83">
        <v>27</v>
      </c>
    </row>
    <row r="42" spans="1:3" ht="28.5" customHeight="1">
      <c r="A42" s="44" t="s">
        <v>41</v>
      </c>
      <c r="B42" s="46" t="s">
        <v>34</v>
      </c>
      <c r="C42" s="83">
        <v>27</v>
      </c>
    </row>
    <row r="43" spans="1:3" ht="28.5" customHeight="1">
      <c r="A43" s="44" t="s">
        <v>42</v>
      </c>
      <c r="B43" s="45" t="s">
        <v>35</v>
      </c>
      <c r="C43" s="83">
        <v>39</v>
      </c>
    </row>
    <row r="44" spans="1:3" ht="28.5" customHeight="1">
      <c r="A44" s="44" t="s">
        <v>43</v>
      </c>
      <c r="B44" s="45" t="s">
        <v>36</v>
      </c>
      <c r="C44" s="83">
        <v>0</v>
      </c>
    </row>
    <row r="45" spans="1:3" ht="28.5" customHeight="1">
      <c r="A45" s="44" t="s">
        <v>44</v>
      </c>
      <c r="B45" s="45" t="s">
        <v>37</v>
      </c>
      <c r="C45" s="83">
        <v>0</v>
      </c>
    </row>
    <row r="46" spans="1:3" ht="28.5" customHeight="1">
      <c r="A46" s="44" t="s">
        <v>45</v>
      </c>
      <c r="B46" s="45" t="s">
        <v>38</v>
      </c>
      <c r="C46" s="83">
        <v>353</v>
      </c>
    </row>
    <row r="47" spans="1:3" ht="28.5" customHeight="1">
      <c r="A47" s="44" t="s">
        <v>46</v>
      </c>
      <c r="B47" s="45" t="s">
        <v>39</v>
      </c>
      <c r="C47" s="83">
        <v>27</v>
      </c>
    </row>
    <row r="48" spans="1:3" ht="28.5" customHeight="1">
      <c r="A48" s="33" t="s">
        <v>22</v>
      </c>
      <c r="B48" s="42" t="s">
        <v>186</v>
      </c>
      <c r="C48" s="83">
        <v>39512</v>
      </c>
    </row>
    <row r="49" spans="1:3" ht="28.5" customHeight="1">
      <c r="A49" s="44" t="s">
        <v>187</v>
      </c>
      <c r="B49" s="45" t="s">
        <v>188</v>
      </c>
      <c r="C49" s="83">
        <v>71</v>
      </c>
    </row>
    <row r="50" spans="1:3" ht="28.5" customHeight="1">
      <c r="A50" s="33" t="s">
        <v>23</v>
      </c>
      <c r="B50" s="43" t="s">
        <v>55</v>
      </c>
      <c r="C50" s="98">
        <f>C51+C52+C53+C54</f>
        <v>8739</v>
      </c>
    </row>
    <row r="51" spans="1:3" ht="28.5" customHeight="1">
      <c r="A51" s="44" t="s">
        <v>51</v>
      </c>
      <c r="B51" s="45" t="s">
        <v>47</v>
      </c>
      <c r="C51" s="87">
        <v>6792</v>
      </c>
    </row>
    <row r="52" spans="1:3" ht="28.5" customHeight="1">
      <c r="A52" s="44" t="s">
        <v>52</v>
      </c>
      <c r="B52" s="45" t="s">
        <v>48</v>
      </c>
      <c r="C52" s="87">
        <v>968</v>
      </c>
    </row>
    <row r="53" spans="1:3" ht="28.5" customHeight="1">
      <c r="A53" s="44" t="s">
        <v>53</v>
      </c>
      <c r="B53" s="45" t="s">
        <v>49</v>
      </c>
      <c r="C53" s="87">
        <v>0</v>
      </c>
    </row>
    <row r="54" spans="1:3" ht="28.5" customHeight="1">
      <c r="A54" s="44" t="s">
        <v>54</v>
      </c>
      <c r="B54" s="45" t="s">
        <v>50</v>
      </c>
      <c r="C54" s="87">
        <v>979</v>
      </c>
    </row>
    <row r="55" spans="1:3" ht="28.5" customHeight="1">
      <c r="A55" s="33" t="s">
        <v>24</v>
      </c>
      <c r="B55" s="42" t="s">
        <v>25</v>
      </c>
      <c r="C55" s="83">
        <v>0</v>
      </c>
    </row>
    <row r="56" spans="1:3" ht="28.5" customHeight="1">
      <c r="A56" s="33" t="s">
        <v>26</v>
      </c>
      <c r="B56" s="42" t="s">
        <v>189</v>
      </c>
      <c r="C56" s="83">
        <v>4066</v>
      </c>
    </row>
    <row r="57" spans="1:3" ht="28.5" customHeight="1">
      <c r="A57" s="33" t="s">
        <v>27</v>
      </c>
      <c r="B57" s="42" t="s">
        <v>28</v>
      </c>
      <c r="C57" s="83">
        <v>295</v>
      </c>
    </row>
    <row r="58" spans="1:3" s="3" customFormat="1" ht="30" customHeight="1">
      <c r="A58" s="35" t="s">
        <v>29</v>
      </c>
      <c r="B58" s="47" t="s">
        <v>190</v>
      </c>
      <c r="C58" s="85">
        <f>C59+C60+C61+C62</f>
        <v>34920</v>
      </c>
    </row>
    <row r="59" spans="1:3" ht="42" customHeight="1">
      <c r="A59" s="33" t="s">
        <v>104</v>
      </c>
      <c r="B59" s="42" t="s">
        <v>126</v>
      </c>
      <c r="C59" s="83">
        <v>20</v>
      </c>
    </row>
    <row r="60" spans="1:3" ht="31.5" customHeight="1">
      <c r="A60" s="33" t="s">
        <v>30</v>
      </c>
      <c r="B60" s="42" t="s">
        <v>57</v>
      </c>
      <c r="C60" s="83">
        <v>33000</v>
      </c>
    </row>
    <row r="61" spans="1:3" ht="31.5" customHeight="1">
      <c r="A61" s="33" t="s">
        <v>31</v>
      </c>
      <c r="B61" s="42" t="s">
        <v>106</v>
      </c>
      <c r="C61" s="83">
        <v>0</v>
      </c>
    </row>
    <row r="62" spans="1:3" ht="31.5" customHeight="1">
      <c r="A62" s="33" t="s">
        <v>105</v>
      </c>
      <c r="B62" s="42" t="s">
        <v>107</v>
      </c>
      <c r="C62" s="83">
        <v>1900</v>
      </c>
    </row>
    <row r="63" spans="1:3" ht="32.25" customHeight="1">
      <c r="A63" s="35" t="s">
        <v>112</v>
      </c>
      <c r="B63" s="47" t="s">
        <v>133</v>
      </c>
      <c r="C63" s="85">
        <v>12260</v>
      </c>
    </row>
  </sheetData>
  <sheetProtection formatCells="0" formatColumns="0" formatRows="0" insertColumns="0" insertRows="0" insertHyperlinks="0" deleteColumns="0" deleteRows="0"/>
  <mergeCells count="4">
    <mergeCell ref="A4:A5"/>
    <mergeCell ref="B4:B5"/>
    <mergeCell ref="C4:C5"/>
    <mergeCell ref="A1:C1"/>
  </mergeCells>
  <printOptions horizontalCentered="1"/>
  <pageMargins left="0" right="0" top="0.3937007874015748" bottom="0.5905511811023623" header="0.5118110236220472" footer="0.3937007874015748"/>
  <pageSetup fitToHeight="1" fitToWidth="1" horizontalDpi="600" verticalDpi="600" orientation="portrait" paperSize="9" scale="38" r:id="rId1"/>
  <headerFooter alignWithMargins="0">
    <oddFooter>&amp;R&amp;20&amp;P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C63"/>
  <sheetViews>
    <sheetView showGridLines="0" view="pageBreakPreview" zoomScale="55" zoomScaleNormal="70" zoomScaleSheetLayoutView="55" zoomScalePageLayoutView="0" workbookViewId="0" topLeftCell="A1">
      <pane xSplit="2" ySplit="7" topLeftCell="C8" activePane="bottomRight" state="frozen"/>
      <selection pane="topLeft" activeCell="H17" sqref="H17"/>
      <selection pane="topRight" activeCell="H17" sqref="H17"/>
      <selection pane="bottomLeft" activeCell="H17" sqref="H17"/>
      <selection pane="bottomRight" activeCell="H17" sqref="H17"/>
    </sheetView>
  </sheetViews>
  <sheetFormatPr defaultColWidth="9.00390625" defaultRowHeight="12.75"/>
  <cols>
    <col min="1" max="1" width="9.125" style="2" customWidth="1"/>
    <col min="2" max="2" width="128.75390625" style="2" customWidth="1"/>
    <col min="3" max="3" width="25.75390625" style="2" customWidth="1"/>
    <col min="4" max="16384" width="9.125" style="2" customWidth="1"/>
  </cols>
  <sheetData>
    <row r="1" spans="1:3" s="50" customFormat="1" ht="54.75" customHeight="1">
      <c r="A1" s="114" t="str">
        <f>NFZ!A1</f>
        <v>ROCZNY PLAN FINANSOWY NARODOWEGO FUNDUSZU ZDROWIA NA ROK 2013</v>
      </c>
      <c r="B1" s="114"/>
      <c r="C1" s="114"/>
    </row>
    <row r="2" spans="1:3" s="52" customFormat="1" ht="33" customHeight="1">
      <c r="A2" s="92" t="s">
        <v>70</v>
      </c>
      <c r="B2" s="92"/>
      <c r="C2" s="102"/>
    </row>
    <row r="3" spans="1:3" ht="33" customHeight="1">
      <c r="A3" s="1"/>
      <c r="B3" s="78"/>
      <c r="C3" s="90" t="s">
        <v>166</v>
      </c>
    </row>
    <row r="4" spans="1:3" s="6" customFormat="1" ht="45" customHeight="1">
      <c r="A4" s="115" t="s">
        <v>137</v>
      </c>
      <c r="B4" s="113" t="s">
        <v>56</v>
      </c>
      <c r="C4" s="111" t="str">
        <f>Dolnośląski!C4</f>
        <v>Plan finansowy oddziału wojewódzkiego Narodowego Funduszu Zdrowia na 2013 rok</v>
      </c>
    </row>
    <row r="5" spans="1:3" s="6" customFormat="1" ht="45" customHeight="1">
      <c r="A5" s="113"/>
      <c r="B5" s="113"/>
      <c r="C5" s="112"/>
    </row>
    <row r="6" spans="1:3" s="4" customFormat="1" ht="14.25">
      <c r="A6" s="23">
        <v>1</v>
      </c>
      <c r="B6" s="24">
        <v>2</v>
      </c>
      <c r="C6" s="23">
        <v>3</v>
      </c>
    </row>
    <row r="7" spans="1:3" s="3" customFormat="1" ht="30" customHeight="1">
      <c r="A7" s="25" t="s">
        <v>0</v>
      </c>
      <c r="B7" s="41" t="s">
        <v>174</v>
      </c>
      <c r="C7" s="103">
        <f>C8+C9+C10+C15+C16+C17+C18+C19+C20+C21+C22+C23+C24+C25+C29+C30+C32+C33</f>
        <v>1578162</v>
      </c>
    </row>
    <row r="8" spans="1:3" ht="33" customHeight="1">
      <c r="A8" s="31" t="s">
        <v>1</v>
      </c>
      <c r="B8" s="80" t="s">
        <v>138</v>
      </c>
      <c r="C8" s="83">
        <v>188231</v>
      </c>
    </row>
    <row r="9" spans="1:3" ht="33" customHeight="1">
      <c r="A9" s="31" t="s">
        <v>2</v>
      </c>
      <c r="B9" s="80" t="s">
        <v>139</v>
      </c>
      <c r="C9" s="83">
        <v>120970</v>
      </c>
    </row>
    <row r="10" spans="1:3" ht="33" customHeight="1">
      <c r="A10" s="31" t="s">
        <v>3</v>
      </c>
      <c r="B10" s="80" t="s">
        <v>136</v>
      </c>
      <c r="C10" s="83">
        <v>648179</v>
      </c>
    </row>
    <row r="11" spans="1:3" ht="31.5" customHeight="1">
      <c r="A11" s="81" t="s">
        <v>58</v>
      </c>
      <c r="B11" s="93" t="s">
        <v>167</v>
      </c>
      <c r="C11" s="83">
        <v>45420</v>
      </c>
    </row>
    <row r="12" spans="1:3" ht="31.5" customHeight="1">
      <c r="A12" s="81" t="s">
        <v>168</v>
      </c>
      <c r="B12" s="93" t="s">
        <v>171</v>
      </c>
      <c r="C12" s="83">
        <v>41500</v>
      </c>
    </row>
    <row r="13" spans="1:3" ht="31.5" customHeight="1">
      <c r="A13" s="81" t="s">
        <v>169</v>
      </c>
      <c r="B13" s="93" t="s">
        <v>172</v>
      </c>
      <c r="C13" s="83">
        <v>20394</v>
      </c>
    </row>
    <row r="14" spans="1:3" ht="31.5" customHeight="1">
      <c r="A14" s="81" t="s">
        <v>170</v>
      </c>
      <c r="B14" s="93" t="s">
        <v>173</v>
      </c>
      <c r="C14" s="83">
        <v>8138</v>
      </c>
    </row>
    <row r="15" spans="1:3" ht="33" customHeight="1">
      <c r="A15" s="31" t="s">
        <v>4</v>
      </c>
      <c r="B15" s="80" t="s">
        <v>144</v>
      </c>
      <c r="C15" s="83">
        <v>48760</v>
      </c>
    </row>
    <row r="16" spans="1:3" ht="33" customHeight="1">
      <c r="A16" s="31" t="s">
        <v>5</v>
      </c>
      <c r="B16" s="80" t="s">
        <v>140</v>
      </c>
      <c r="C16" s="83">
        <v>48645</v>
      </c>
    </row>
    <row r="17" spans="1:3" ht="33" customHeight="1">
      <c r="A17" s="31" t="s">
        <v>6</v>
      </c>
      <c r="B17" s="80" t="s">
        <v>146</v>
      </c>
      <c r="C17" s="83">
        <v>42469</v>
      </c>
    </row>
    <row r="18" spans="1:3" ht="33" customHeight="1">
      <c r="A18" s="31" t="s">
        <v>7</v>
      </c>
      <c r="B18" s="80" t="s">
        <v>145</v>
      </c>
      <c r="C18" s="83">
        <v>9720</v>
      </c>
    </row>
    <row r="19" spans="1:3" ht="33" customHeight="1">
      <c r="A19" s="31" t="s">
        <v>8</v>
      </c>
      <c r="B19" s="80" t="s">
        <v>141</v>
      </c>
      <c r="C19" s="83">
        <v>45500</v>
      </c>
    </row>
    <row r="20" spans="1:3" ht="33" customHeight="1">
      <c r="A20" s="31" t="s">
        <v>9</v>
      </c>
      <c r="B20" s="80" t="s">
        <v>142</v>
      </c>
      <c r="C20" s="83">
        <v>12900</v>
      </c>
    </row>
    <row r="21" spans="1:3" ht="33" customHeight="1">
      <c r="A21" s="31" t="s">
        <v>10</v>
      </c>
      <c r="B21" s="80" t="s">
        <v>147</v>
      </c>
      <c r="C21" s="83">
        <v>1750</v>
      </c>
    </row>
    <row r="22" spans="1:3" ht="46.5" customHeight="1">
      <c r="A22" s="31" t="s">
        <v>11</v>
      </c>
      <c r="B22" s="80" t="s">
        <v>143</v>
      </c>
      <c r="C22" s="83">
        <v>4469</v>
      </c>
    </row>
    <row r="23" spans="1:3" ht="33" customHeight="1">
      <c r="A23" s="31" t="s">
        <v>12</v>
      </c>
      <c r="B23" s="80" t="s">
        <v>197</v>
      </c>
      <c r="C23" s="83">
        <v>34325</v>
      </c>
    </row>
    <row r="24" spans="1:3" ht="33" customHeight="1">
      <c r="A24" s="31" t="s">
        <v>13</v>
      </c>
      <c r="B24" s="80" t="s">
        <v>175</v>
      </c>
      <c r="C24" s="83">
        <v>26290</v>
      </c>
    </row>
    <row r="25" spans="1:3" ht="33" customHeight="1">
      <c r="A25" s="32" t="s">
        <v>14</v>
      </c>
      <c r="B25" s="80" t="s">
        <v>176</v>
      </c>
      <c r="C25" s="83">
        <v>198678</v>
      </c>
    </row>
    <row r="26" spans="1:3" ht="31.5">
      <c r="A26" s="30" t="s">
        <v>148</v>
      </c>
      <c r="B26" s="93" t="s">
        <v>178</v>
      </c>
      <c r="C26" s="83">
        <v>197928</v>
      </c>
    </row>
    <row r="27" spans="1:3" ht="31.5" customHeight="1">
      <c r="A27" s="81" t="s">
        <v>177</v>
      </c>
      <c r="B27" s="93" t="s">
        <v>180</v>
      </c>
      <c r="C27" s="83">
        <v>590</v>
      </c>
    </row>
    <row r="28" spans="1:3" ht="31.5" customHeight="1">
      <c r="A28" s="81" t="s">
        <v>181</v>
      </c>
      <c r="B28" s="93" t="s">
        <v>179</v>
      </c>
      <c r="C28" s="83">
        <v>160</v>
      </c>
    </row>
    <row r="29" spans="1:3" ht="33" customHeight="1">
      <c r="A29" s="33" t="s">
        <v>15</v>
      </c>
      <c r="B29" s="38" t="s">
        <v>124</v>
      </c>
      <c r="C29" s="83">
        <v>0</v>
      </c>
    </row>
    <row r="30" spans="1:3" ht="33" customHeight="1">
      <c r="A30" s="33" t="s">
        <v>121</v>
      </c>
      <c r="B30" s="42" t="s">
        <v>182</v>
      </c>
      <c r="C30" s="83">
        <v>0</v>
      </c>
    </row>
    <row r="31" spans="1:3" ht="31.5" customHeight="1">
      <c r="A31" s="81" t="s">
        <v>183</v>
      </c>
      <c r="B31" s="93" t="s">
        <v>199</v>
      </c>
      <c r="C31" s="83">
        <v>0</v>
      </c>
    </row>
    <row r="32" spans="1:3" ht="33" customHeight="1">
      <c r="A32" s="33" t="s">
        <v>122</v>
      </c>
      <c r="B32" s="39" t="s">
        <v>125</v>
      </c>
      <c r="C32" s="83">
        <v>143976</v>
      </c>
    </row>
    <row r="33" spans="1:3" ht="33" customHeight="1">
      <c r="A33" s="33" t="s">
        <v>123</v>
      </c>
      <c r="B33" s="42" t="s">
        <v>198</v>
      </c>
      <c r="C33" s="83">
        <v>3300</v>
      </c>
    </row>
    <row r="34" spans="1:3" s="5" customFormat="1" ht="31.5" customHeight="1">
      <c r="A34" s="34" t="s">
        <v>60</v>
      </c>
      <c r="B34" s="40" t="s">
        <v>61</v>
      </c>
      <c r="C34" s="86">
        <v>0</v>
      </c>
    </row>
    <row r="35" spans="1:3" s="5" customFormat="1" ht="31.5" customHeight="1">
      <c r="A35" s="34" t="s">
        <v>59</v>
      </c>
      <c r="B35" s="40" t="s">
        <v>62</v>
      </c>
      <c r="C35" s="86">
        <v>51997</v>
      </c>
    </row>
    <row r="36" spans="1:3" s="5" customFormat="1" ht="42.75" customHeight="1">
      <c r="A36" s="34" t="s">
        <v>184</v>
      </c>
      <c r="B36" s="40" t="s">
        <v>185</v>
      </c>
      <c r="C36" s="86">
        <f>C12+C14+C25+C31</f>
        <v>248316</v>
      </c>
    </row>
    <row r="37" spans="1:3" s="3" customFormat="1" ht="30" customHeight="1">
      <c r="A37" s="28" t="s">
        <v>16</v>
      </c>
      <c r="B37" s="47" t="s">
        <v>195</v>
      </c>
      <c r="C37" s="26">
        <f>C38+C39+C40+C48+C50+C56+C57+C55</f>
        <v>15231</v>
      </c>
    </row>
    <row r="38" spans="1:3" ht="28.5" customHeight="1">
      <c r="A38" s="33" t="s">
        <v>17</v>
      </c>
      <c r="B38" s="42" t="s">
        <v>18</v>
      </c>
      <c r="C38" s="83">
        <v>934</v>
      </c>
    </row>
    <row r="39" spans="1:3" ht="28.5" customHeight="1">
      <c r="A39" s="33" t="s">
        <v>19</v>
      </c>
      <c r="B39" s="42" t="s">
        <v>20</v>
      </c>
      <c r="C39" s="83">
        <v>2090</v>
      </c>
    </row>
    <row r="40" spans="1:3" ht="28.5" customHeight="1">
      <c r="A40" s="33" t="s">
        <v>21</v>
      </c>
      <c r="B40" s="43" t="s">
        <v>32</v>
      </c>
      <c r="C40" s="98">
        <f>C41+C43+C44+C45+C46+C47</f>
        <v>135</v>
      </c>
    </row>
    <row r="41" spans="1:3" ht="28.5" customHeight="1">
      <c r="A41" s="44" t="s">
        <v>40</v>
      </c>
      <c r="B41" s="45" t="s">
        <v>33</v>
      </c>
      <c r="C41" s="83">
        <v>0</v>
      </c>
    </row>
    <row r="42" spans="1:3" ht="28.5" customHeight="1">
      <c r="A42" s="44" t="s">
        <v>41</v>
      </c>
      <c r="B42" s="46" t="s">
        <v>34</v>
      </c>
      <c r="C42" s="83">
        <v>0</v>
      </c>
    </row>
    <row r="43" spans="1:3" ht="28.5" customHeight="1">
      <c r="A43" s="44" t="s">
        <v>42</v>
      </c>
      <c r="B43" s="45" t="s">
        <v>35</v>
      </c>
      <c r="C43" s="83">
        <v>6</v>
      </c>
    </row>
    <row r="44" spans="1:3" ht="28.5" customHeight="1">
      <c r="A44" s="44" t="s">
        <v>43</v>
      </c>
      <c r="B44" s="45" t="s">
        <v>36</v>
      </c>
      <c r="C44" s="83">
        <v>0</v>
      </c>
    </row>
    <row r="45" spans="1:3" ht="28.5" customHeight="1">
      <c r="A45" s="44" t="s">
        <v>44</v>
      </c>
      <c r="B45" s="45" t="s">
        <v>37</v>
      </c>
      <c r="C45" s="83">
        <v>0</v>
      </c>
    </row>
    <row r="46" spans="1:3" ht="28.5" customHeight="1">
      <c r="A46" s="44" t="s">
        <v>45</v>
      </c>
      <c r="B46" s="45" t="s">
        <v>38</v>
      </c>
      <c r="C46" s="83">
        <v>127</v>
      </c>
    </row>
    <row r="47" spans="1:3" ht="28.5" customHeight="1">
      <c r="A47" s="44" t="s">
        <v>46</v>
      </c>
      <c r="B47" s="45" t="s">
        <v>39</v>
      </c>
      <c r="C47" s="83">
        <v>2</v>
      </c>
    </row>
    <row r="48" spans="1:3" ht="28.5" customHeight="1">
      <c r="A48" s="33" t="s">
        <v>22</v>
      </c>
      <c r="B48" s="42" t="s">
        <v>186</v>
      </c>
      <c r="C48" s="83">
        <v>8290</v>
      </c>
    </row>
    <row r="49" spans="1:3" ht="28.5" customHeight="1">
      <c r="A49" s="44" t="s">
        <v>187</v>
      </c>
      <c r="B49" s="45" t="s">
        <v>188</v>
      </c>
      <c r="C49" s="83">
        <v>20</v>
      </c>
    </row>
    <row r="50" spans="1:3" ht="28.5" customHeight="1">
      <c r="A50" s="33" t="s">
        <v>23</v>
      </c>
      <c r="B50" s="43" t="s">
        <v>55</v>
      </c>
      <c r="C50" s="98">
        <f>C51+C52+C53+C54</f>
        <v>1840</v>
      </c>
    </row>
    <row r="51" spans="1:3" ht="28.5" customHeight="1">
      <c r="A51" s="44" t="s">
        <v>51</v>
      </c>
      <c r="B51" s="45" t="s">
        <v>47</v>
      </c>
      <c r="C51" s="87">
        <v>1425</v>
      </c>
    </row>
    <row r="52" spans="1:3" ht="28.5" customHeight="1">
      <c r="A52" s="44" t="s">
        <v>52</v>
      </c>
      <c r="B52" s="45" t="s">
        <v>48</v>
      </c>
      <c r="C52" s="87">
        <v>203</v>
      </c>
    </row>
    <row r="53" spans="1:3" ht="28.5" customHeight="1">
      <c r="A53" s="44" t="s">
        <v>53</v>
      </c>
      <c r="B53" s="45" t="s">
        <v>49</v>
      </c>
      <c r="C53" s="87">
        <v>0</v>
      </c>
    </row>
    <row r="54" spans="1:3" ht="28.5" customHeight="1">
      <c r="A54" s="44" t="s">
        <v>54</v>
      </c>
      <c r="B54" s="45" t="s">
        <v>50</v>
      </c>
      <c r="C54" s="87">
        <v>212</v>
      </c>
    </row>
    <row r="55" spans="1:3" ht="28.5" customHeight="1">
      <c r="A55" s="33" t="s">
        <v>24</v>
      </c>
      <c r="B55" s="42" t="s">
        <v>25</v>
      </c>
      <c r="C55" s="83">
        <v>0</v>
      </c>
    </row>
    <row r="56" spans="1:3" ht="28.5" customHeight="1">
      <c r="A56" s="33" t="s">
        <v>26</v>
      </c>
      <c r="B56" s="42" t="s">
        <v>189</v>
      </c>
      <c r="C56" s="83">
        <v>1757</v>
      </c>
    </row>
    <row r="57" spans="1:3" ht="28.5" customHeight="1">
      <c r="A57" s="33" t="s">
        <v>27</v>
      </c>
      <c r="B57" s="42" t="s">
        <v>28</v>
      </c>
      <c r="C57" s="83">
        <v>185</v>
      </c>
    </row>
    <row r="58" spans="1:3" s="3" customFormat="1" ht="30" customHeight="1">
      <c r="A58" s="35" t="s">
        <v>29</v>
      </c>
      <c r="B58" s="47" t="s">
        <v>190</v>
      </c>
      <c r="C58" s="85">
        <f>C59+C60+C61+C62</f>
        <v>6823</v>
      </c>
    </row>
    <row r="59" spans="1:3" ht="42" customHeight="1">
      <c r="A59" s="33" t="s">
        <v>104</v>
      </c>
      <c r="B59" s="42" t="s">
        <v>126</v>
      </c>
      <c r="C59" s="83">
        <v>10</v>
      </c>
    </row>
    <row r="60" spans="1:3" ht="31.5" customHeight="1">
      <c r="A60" s="33" t="s">
        <v>30</v>
      </c>
      <c r="B60" s="42" t="s">
        <v>57</v>
      </c>
      <c r="C60" s="83">
        <v>6313</v>
      </c>
    </row>
    <row r="61" spans="1:3" ht="31.5" customHeight="1">
      <c r="A61" s="33" t="s">
        <v>31</v>
      </c>
      <c r="B61" s="42" t="s">
        <v>106</v>
      </c>
      <c r="C61" s="83">
        <v>0</v>
      </c>
    </row>
    <row r="62" spans="1:3" ht="31.5" customHeight="1">
      <c r="A62" s="33" t="s">
        <v>105</v>
      </c>
      <c r="B62" s="42" t="s">
        <v>107</v>
      </c>
      <c r="C62" s="83">
        <v>500</v>
      </c>
    </row>
    <row r="63" spans="1:3" ht="32.25" customHeight="1">
      <c r="A63" s="35" t="s">
        <v>112</v>
      </c>
      <c r="B63" s="47" t="s">
        <v>133</v>
      </c>
      <c r="C63" s="85">
        <v>1550</v>
      </c>
    </row>
  </sheetData>
  <sheetProtection formatCells="0" formatColumns="0" formatRows="0" insertColumns="0" insertRows="0" insertHyperlinks="0" deleteColumns="0" deleteRows="0"/>
  <mergeCells count="4">
    <mergeCell ref="A4:A5"/>
    <mergeCell ref="B4:B5"/>
    <mergeCell ref="C4:C5"/>
    <mergeCell ref="A1:C1"/>
  </mergeCells>
  <printOptions horizontalCentered="1"/>
  <pageMargins left="0" right="0" top="0.3937007874015748" bottom="0.5905511811023623" header="0.5118110236220472" footer="0.3937007874015748"/>
  <pageSetup fitToHeight="1" fitToWidth="1" horizontalDpi="600" verticalDpi="600" orientation="portrait" paperSize="9" scale="38" r:id="rId1"/>
  <headerFooter alignWithMargins="0">
    <oddFooter>&amp;R&amp;20&amp;P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C63"/>
  <sheetViews>
    <sheetView showGridLines="0" view="pageBreakPreview" zoomScale="55" zoomScaleNormal="70" zoomScaleSheetLayoutView="55" zoomScalePageLayoutView="0" workbookViewId="0" topLeftCell="A1">
      <pane xSplit="2" ySplit="7" topLeftCell="C11" activePane="bottomRight" state="frozen"/>
      <selection pane="topLeft" activeCell="H17" sqref="H17"/>
      <selection pane="topRight" activeCell="H17" sqref="H17"/>
      <selection pane="bottomLeft" activeCell="H17" sqref="H17"/>
      <selection pane="bottomRight" activeCell="H17" sqref="H17"/>
    </sheetView>
  </sheetViews>
  <sheetFormatPr defaultColWidth="9.00390625" defaultRowHeight="12.75"/>
  <cols>
    <col min="1" max="1" width="9.125" style="2" customWidth="1"/>
    <col min="2" max="2" width="128.75390625" style="2" customWidth="1"/>
    <col min="3" max="3" width="25.75390625" style="2" customWidth="1"/>
    <col min="4" max="16384" width="9.125" style="2" customWidth="1"/>
  </cols>
  <sheetData>
    <row r="1" spans="1:3" s="50" customFormat="1" ht="54.75" customHeight="1">
      <c r="A1" s="114" t="str">
        <f>NFZ!A1</f>
        <v>ROCZNY PLAN FINANSOWY NARODOWEGO FUNDUSZU ZDROWIA NA ROK 2013</v>
      </c>
      <c r="B1" s="114"/>
      <c r="C1" s="114"/>
    </row>
    <row r="2" spans="1:3" s="52" customFormat="1" ht="33" customHeight="1">
      <c r="A2" s="92" t="s">
        <v>71</v>
      </c>
      <c r="B2" s="92"/>
      <c r="C2" s="102"/>
    </row>
    <row r="3" spans="1:3" ht="33" customHeight="1">
      <c r="A3" s="1"/>
      <c r="B3" s="78"/>
      <c r="C3" s="90" t="s">
        <v>166</v>
      </c>
    </row>
    <row r="4" spans="1:3" s="6" customFormat="1" ht="45" customHeight="1">
      <c r="A4" s="115" t="s">
        <v>137</v>
      </c>
      <c r="B4" s="113" t="s">
        <v>56</v>
      </c>
      <c r="C4" s="111" t="str">
        <f>Dolnośląski!C4</f>
        <v>Plan finansowy oddziału wojewódzkiego Narodowego Funduszu Zdrowia na 2013 rok</v>
      </c>
    </row>
    <row r="5" spans="1:3" s="6" customFormat="1" ht="45" customHeight="1">
      <c r="A5" s="113"/>
      <c r="B5" s="113"/>
      <c r="C5" s="112"/>
    </row>
    <row r="6" spans="1:3" s="4" customFormat="1" ht="14.25">
      <c r="A6" s="23">
        <v>1</v>
      </c>
      <c r="B6" s="24">
        <v>2</v>
      </c>
      <c r="C6" s="23">
        <v>3</v>
      </c>
    </row>
    <row r="7" spans="1:3" s="3" customFormat="1" ht="30" customHeight="1">
      <c r="A7" s="25" t="s">
        <v>0</v>
      </c>
      <c r="B7" s="41" t="s">
        <v>174</v>
      </c>
      <c r="C7" s="103">
        <f>C8+C9+C10+C15+C16+C17+C18+C19+C20+C21+C22+C23+C24+C25+C29+C30+C32+C33</f>
        <v>3328089</v>
      </c>
    </row>
    <row r="8" spans="1:3" ht="33" customHeight="1">
      <c r="A8" s="31" t="s">
        <v>1</v>
      </c>
      <c r="B8" s="80" t="s">
        <v>138</v>
      </c>
      <c r="C8" s="83">
        <v>414444</v>
      </c>
    </row>
    <row r="9" spans="1:3" ht="33" customHeight="1">
      <c r="A9" s="31" t="s">
        <v>2</v>
      </c>
      <c r="B9" s="80" t="s">
        <v>139</v>
      </c>
      <c r="C9" s="83">
        <v>253424</v>
      </c>
    </row>
    <row r="10" spans="1:3" ht="33" customHeight="1">
      <c r="A10" s="31" t="s">
        <v>3</v>
      </c>
      <c r="B10" s="80" t="s">
        <v>136</v>
      </c>
      <c r="C10" s="83">
        <v>1379054</v>
      </c>
    </row>
    <row r="11" spans="1:3" ht="31.5" customHeight="1">
      <c r="A11" s="81" t="s">
        <v>58</v>
      </c>
      <c r="B11" s="93" t="s">
        <v>167</v>
      </c>
      <c r="C11" s="83">
        <v>101472</v>
      </c>
    </row>
    <row r="12" spans="1:3" ht="31.5" customHeight="1">
      <c r="A12" s="81" t="s">
        <v>168</v>
      </c>
      <c r="B12" s="93" t="s">
        <v>171</v>
      </c>
      <c r="C12" s="83">
        <v>86272</v>
      </c>
    </row>
    <row r="13" spans="1:3" ht="31.5" customHeight="1">
      <c r="A13" s="81" t="s">
        <v>169</v>
      </c>
      <c r="B13" s="93" t="s">
        <v>172</v>
      </c>
      <c r="C13" s="83">
        <v>56690</v>
      </c>
    </row>
    <row r="14" spans="1:3" ht="31.5" customHeight="1">
      <c r="A14" s="81" t="s">
        <v>170</v>
      </c>
      <c r="B14" s="93" t="s">
        <v>173</v>
      </c>
      <c r="C14" s="83">
        <v>30520</v>
      </c>
    </row>
    <row r="15" spans="1:3" ht="33" customHeight="1">
      <c r="A15" s="31" t="s">
        <v>4</v>
      </c>
      <c r="B15" s="80" t="s">
        <v>144</v>
      </c>
      <c r="C15" s="83">
        <v>96251</v>
      </c>
    </row>
    <row r="16" spans="1:3" ht="33" customHeight="1">
      <c r="A16" s="31" t="s">
        <v>5</v>
      </c>
      <c r="B16" s="80" t="s">
        <v>140</v>
      </c>
      <c r="C16" s="83">
        <v>133452</v>
      </c>
    </row>
    <row r="17" spans="1:3" ht="33" customHeight="1">
      <c r="A17" s="31" t="s">
        <v>6</v>
      </c>
      <c r="B17" s="80" t="s">
        <v>146</v>
      </c>
      <c r="C17" s="83">
        <v>85605</v>
      </c>
    </row>
    <row r="18" spans="1:3" ht="33" customHeight="1">
      <c r="A18" s="31" t="s">
        <v>7</v>
      </c>
      <c r="B18" s="80" t="s">
        <v>145</v>
      </c>
      <c r="C18" s="83">
        <v>19369</v>
      </c>
    </row>
    <row r="19" spans="1:3" ht="33" customHeight="1">
      <c r="A19" s="31" t="s">
        <v>8</v>
      </c>
      <c r="B19" s="80" t="s">
        <v>141</v>
      </c>
      <c r="C19" s="83">
        <v>102407</v>
      </c>
    </row>
    <row r="20" spans="1:3" ht="33" customHeight="1">
      <c r="A20" s="31" t="s">
        <v>9</v>
      </c>
      <c r="B20" s="80" t="s">
        <v>142</v>
      </c>
      <c r="C20" s="83">
        <v>31955</v>
      </c>
    </row>
    <row r="21" spans="1:3" ht="33" customHeight="1">
      <c r="A21" s="31" t="s">
        <v>10</v>
      </c>
      <c r="B21" s="80" t="s">
        <v>147</v>
      </c>
      <c r="C21" s="83">
        <v>3007</v>
      </c>
    </row>
    <row r="22" spans="1:3" ht="46.5" customHeight="1">
      <c r="A22" s="31" t="s">
        <v>11</v>
      </c>
      <c r="B22" s="80" t="s">
        <v>143</v>
      </c>
      <c r="C22" s="83">
        <v>7207</v>
      </c>
    </row>
    <row r="23" spans="1:3" ht="33" customHeight="1">
      <c r="A23" s="31" t="s">
        <v>12</v>
      </c>
      <c r="B23" s="80" t="s">
        <v>197</v>
      </c>
      <c r="C23" s="83">
        <v>73137</v>
      </c>
    </row>
    <row r="24" spans="1:3" ht="33" customHeight="1">
      <c r="A24" s="31" t="s">
        <v>13</v>
      </c>
      <c r="B24" s="80" t="s">
        <v>175</v>
      </c>
      <c r="C24" s="83">
        <v>40698</v>
      </c>
    </row>
    <row r="25" spans="1:3" ht="33" customHeight="1">
      <c r="A25" s="32" t="s">
        <v>14</v>
      </c>
      <c r="B25" s="80" t="s">
        <v>176</v>
      </c>
      <c r="C25" s="83">
        <v>396000</v>
      </c>
    </row>
    <row r="26" spans="1:3" ht="31.5">
      <c r="A26" s="30" t="s">
        <v>148</v>
      </c>
      <c r="B26" s="93" t="s">
        <v>178</v>
      </c>
      <c r="C26" s="83">
        <v>383017</v>
      </c>
    </row>
    <row r="27" spans="1:3" ht="31.5" customHeight="1">
      <c r="A27" s="81" t="s">
        <v>177</v>
      </c>
      <c r="B27" s="93" t="s">
        <v>180</v>
      </c>
      <c r="C27" s="83">
        <v>10944</v>
      </c>
    </row>
    <row r="28" spans="1:3" ht="31.5" customHeight="1">
      <c r="A28" s="81" t="s">
        <v>181</v>
      </c>
      <c r="B28" s="93" t="s">
        <v>179</v>
      </c>
      <c r="C28" s="83">
        <v>2039</v>
      </c>
    </row>
    <row r="29" spans="1:3" ht="33" customHeight="1">
      <c r="A29" s="33" t="s">
        <v>15</v>
      </c>
      <c r="B29" s="38" t="s">
        <v>124</v>
      </c>
      <c r="C29" s="83">
        <v>0</v>
      </c>
    </row>
    <row r="30" spans="1:3" ht="33" customHeight="1">
      <c r="A30" s="33" t="s">
        <v>121</v>
      </c>
      <c r="B30" s="42" t="s">
        <v>182</v>
      </c>
      <c r="C30" s="83">
        <v>0</v>
      </c>
    </row>
    <row r="31" spans="1:3" ht="31.5" customHeight="1">
      <c r="A31" s="81" t="s">
        <v>183</v>
      </c>
      <c r="B31" s="93" t="s">
        <v>199</v>
      </c>
      <c r="C31" s="83">
        <v>0</v>
      </c>
    </row>
    <row r="32" spans="1:3" ht="33" customHeight="1">
      <c r="A32" s="33" t="s">
        <v>122</v>
      </c>
      <c r="B32" s="39" t="s">
        <v>125</v>
      </c>
      <c r="C32" s="83">
        <v>245600</v>
      </c>
    </row>
    <row r="33" spans="1:3" ht="33" customHeight="1">
      <c r="A33" s="33" t="s">
        <v>123</v>
      </c>
      <c r="B33" s="42" t="s">
        <v>198</v>
      </c>
      <c r="C33" s="83">
        <v>46479</v>
      </c>
    </row>
    <row r="34" spans="1:3" s="5" customFormat="1" ht="31.5" customHeight="1">
      <c r="A34" s="34" t="s">
        <v>60</v>
      </c>
      <c r="B34" s="40" t="s">
        <v>61</v>
      </c>
      <c r="C34" s="86">
        <v>0</v>
      </c>
    </row>
    <row r="35" spans="1:3" s="5" customFormat="1" ht="31.5" customHeight="1">
      <c r="A35" s="34" t="s">
        <v>59</v>
      </c>
      <c r="B35" s="40" t="s">
        <v>62</v>
      </c>
      <c r="C35" s="86">
        <v>106415</v>
      </c>
    </row>
    <row r="36" spans="1:3" s="5" customFormat="1" ht="42.75" customHeight="1">
      <c r="A36" s="34" t="s">
        <v>184</v>
      </c>
      <c r="B36" s="40" t="s">
        <v>185</v>
      </c>
      <c r="C36" s="86">
        <f>C12+C14+C25+C31</f>
        <v>512792</v>
      </c>
    </row>
    <row r="37" spans="1:3" s="3" customFormat="1" ht="30" customHeight="1">
      <c r="A37" s="28" t="s">
        <v>16</v>
      </c>
      <c r="B37" s="47" t="s">
        <v>195</v>
      </c>
      <c r="C37" s="26">
        <f>C38+C39+C40+C48+C50+C56+C57+C55</f>
        <v>23307</v>
      </c>
    </row>
    <row r="38" spans="1:3" ht="28.5" customHeight="1">
      <c r="A38" s="33" t="s">
        <v>17</v>
      </c>
      <c r="B38" s="42" t="s">
        <v>18</v>
      </c>
      <c r="C38" s="83">
        <v>969</v>
      </c>
    </row>
    <row r="39" spans="1:3" ht="28.5" customHeight="1">
      <c r="A39" s="33" t="s">
        <v>19</v>
      </c>
      <c r="B39" s="42" t="s">
        <v>20</v>
      </c>
      <c r="C39" s="83">
        <v>2495</v>
      </c>
    </row>
    <row r="40" spans="1:3" ht="28.5" customHeight="1">
      <c r="A40" s="33" t="s">
        <v>21</v>
      </c>
      <c r="B40" s="43" t="s">
        <v>32</v>
      </c>
      <c r="C40" s="98">
        <f>C41+C43+C44+C45+C46+C47</f>
        <v>116</v>
      </c>
    </row>
    <row r="41" spans="1:3" ht="28.5" customHeight="1">
      <c r="A41" s="44" t="s">
        <v>40</v>
      </c>
      <c r="B41" s="45" t="s">
        <v>33</v>
      </c>
      <c r="C41" s="83">
        <v>25</v>
      </c>
    </row>
    <row r="42" spans="1:3" ht="28.5" customHeight="1">
      <c r="A42" s="44" t="s">
        <v>41</v>
      </c>
      <c r="B42" s="46" t="s">
        <v>34</v>
      </c>
      <c r="C42" s="83">
        <v>25</v>
      </c>
    </row>
    <row r="43" spans="1:3" ht="28.5" customHeight="1">
      <c r="A43" s="44" t="s">
        <v>42</v>
      </c>
      <c r="B43" s="45" t="s">
        <v>35</v>
      </c>
      <c r="C43" s="83">
        <v>0</v>
      </c>
    </row>
    <row r="44" spans="1:3" ht="28.5" customHeight="1">
      <c r="A44" s="44" t="s">
        <v>43</v>
      </c>
      <c r="B44" s="45" t="s">
        <v>36</v>
      </c>
      <c r="C44" s="83">
        <v>0</v>
      </c>
    </row>
    <row r="45" spans="1:3" ht="28.5" customHeight="1">
      <c r="A45" s="44" t="s">
        <v>44</v>
      </c>
      <c r="B45" s="45" t="s">
        <v>37</v>
      </c>
      <c r="C45" s="83">
        <v>0</v>
      </c>
    </row>
    <row r="46" spans="1:3" ht="28.5" customHeight="1">
      <c r="A46" s="44" t="s">
        <v>45</v>
      </c>
      <c r="B46" s="45" t="s">
        <v>38</v>
      </c>
      <c r="C46" s="83">
        <v>59</v>
      </c>
    </row>
    <row r="47" spans="1:3" ht="28.5" customHeight="1">
      <c r="A47" s="44" t="s">
        <v>46</v>
      </c>
      <c r="B47" s="45" t="s">
        <v>39</v>
      </c>
      <c r="C47" s="83">
        <v>32</v>
      </c>
    </row>
    <row r="48" spans="1:3" ht="28.5" customHeight="1">
      <c r="A48" s="33" t="s">
        <v>22</v>
      </c>
      <c r="B48" s="42" t="s">
        <v>186</v>
      </c>
      <c r="C48" s="83">
        <v>13082</v>
      </c>
    </row>
    <row r="49" spans="1:3" ht="28.5" customHeight="1">
      <c r="A49" s="44" t="s">
        <v>187</v>
      </c>
      <c r="B49" s="45" t="s">
        <v>188</v>
      </c>
      <c r="C49" s="83">
        <v>10</v>
      </c>
    </row>
    <row r="50" spans="1:3" ht="28.5" customHeight="1">
      <c r="A50" s="33" t="s">
        <v>23</v>
      </c>
      <c r="B50" s="43" t="s">
        <v>55</v>
      </c>
      <c r="C50" s="98">
        <f>C51+C52+C53+C54</f>
        <v>2905</v>
      </c>
    </row>
    <row r="51" spans="1:3" ht="28.5" customHeight="1">
      <c r="A51" s="44" t="s">
        <v>51</v>
      </c>
      <c r="B51" s="45" t="s">
        <v>47</v>
      </c>
      <c r="C51" s="87">
        <v>2249</v>
      </c>
    </row>
    <row r="52" spans="1:3" ht="28.5" customHeight="1">
      <c r="A52" s="44" t="s">
        <v>52</v>
      </c>
      <c r="B52" s="45" t="s">
        <v>48</v>
      </c>
      <c r="C52" s="87">
        <v>321</v>
      </c>
    </row>
    <row r="53" spans="1:3" ht="28.5" customHeight="1">
      <c r="A53" s="44" t="s">
        <v>53</v>
      </c>
      <c r="B53" s="45" t="s">
        <v>49</v>
      </c>
      <c r="C53" s="87">
        <v>0</v>
      </c>
    </row>
    <row r="54" spans="1:3" ht="28.5" customHeight="1">
      <c r="A54" s="44" t="s">
        <v>54</v>
      </c>
      <c r="B54" s="45" t="s">
        <v>50</v>
      </c>
      <c r="C54" s="87">
        <v>335</v>
      </c>
    </row>
    <row r="55" spans="1:3" ht="28.5" customHeight="1">
      <c r="A55" s="33" t="s">
        <v>24</v>
      </c>
      <c r="B55" s="42" t="s">
        <v>25</v>
      </c>
      <c r="C55" s="83">
        <v>0</v>
      </c>
    </row>
    <row r="56" spans="1:3" ht="28.5" customHeight="1">
      <c r="A56" s="33" t="s">
        <v>26</v>
      </c>
      <c r="B56" s="42" t="s">
        <v>189</v>
      </c>
      <c r="C56" s="83">
        <v>3500</v>
      </c>
    </row>
    <row r="57" spans="1:3" ht="28.5" customHeight="1">
      <c r="A57" s="33" t="s">
        <v>27</v>
      </c>
      <c r="B57" s="42" t="s">
        <v>28</v>
      </c>
      <c r="C57" s="83">
        <v>240</v>
      </c>
    </row>
    <row r="58" spans="1:3" s="3" customFormat="1" ht="30" customHeight="1">
      <c r="A58" s="35" t="s">
        <v>29</v>
      </c>
      <c r="B58" s="47" t="s">
        <v>190</v>
      </c>
      <c r="C58" s="85">
        <f>C59+C60+C61+C62</f>
        <v>16266</v>
      </c>
    </row>
    <row r="59" spans="1:3" ht="42" customHeight="1">
      <c r="A59" s="33" t="s">
        <v>104</v>
      </c>
      <c r="B59" s="42" t="s">
        <v>126</v>
      </c>
      <c r="C59" s="83">
        <v>22</v>
      </c>
    </row>
    <row r="60" spans="1:3" ht="31.5" customHeight="1">
      <c r="A60" s="33" t="s">
        <v>30</v>
      </c>
      <c r="B60" s="42" t="s">
        <v>57</v>
      </c>
      <c r="C60" s="83">
        <v>15974</v>
      </c>
    </row>
    <row r="61" spans="1:3" ht="31.5" customHeight="1">
      <c r="A61" s="33" t="s">
        <v>31</v>
      </c>
      <c r="B61" s="42" t="s">
        <v>106</v>
      </c>
      <c r="C61" s="83">
        <v>0</v>
      </c>
    </row>
    <row r="62" spans="1:3" ht="31.5" customHeight="1">
      <c r="A62" s="33" t="s">
        <v>105</v>
      </c>
      <c r="B62" s="42" t="s">
        <v>107</v>
      </c>
      <c r="C62" s="83">
        <v>270</v>
      </c>
    </row>
    <row r="63" spans="1:3" ht="32.25" customHeight="1">
      <c r="A63" s="35" t="s">
        <v>112</v>
      </c>
      <c r="B63" s="47" t="s">
        <v>133</v>
      </c>
      <c r="C63" s="85">
        <v>3778</v>
      </c>
    </row>
  </sheetData>
  <sheetProtection formatCells="0" formatColumns="0" formatRows="0" insertColumns="0" insertRows="0" insertHyperlinks="0" deleteColumns="0" deleteRows="0"/>
  <mergeCells count="4">
    <mergeCell ref="A4:A5"/>
    <mergeCell ref="B4:B5"/>
    <mergeCell ref="C4:C5"/>
    <mergeCell ref="A1:C1"/>
  </mergeCells>
  <printOptions horizontalCentered="1"/>
  <pageMargins left="0" right="0" top="0.3937007874015748" bottom="0.5905511811023623" header="0.5118110236220472" footer="0.3937007874015748"/>
  <pageSetup fitToHeight="1" fitToWidth="1" horizontalDpi="600" verticalDpi="600" orientation="portrait" paperSize="9" scale="38" r:id="rId1"/>
  <headerFooter alignWithMargins="0">
    <oddFooter>&amp;R&amp;20&amp;P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C63"/>
  <sheetViews>
    <sheetView showGridLines="0" view="pageBreakPreview" zoomScale="55" zoomScaleNormal="70" zoomScaleSheetLayoutView="55" zoomScalePageLayoutView="0" workbookViewId="0" topLeftCell="A1">
      <pane xSplit="2" ySplit="7" topLeftCell="C8" activePane="bottomRight" state="frozen"/>
      <selection pane="topLeft" activeCell="H17" sqref="H17"/>
      <selection pane="topRight" activeCell="H17" sqref="H17"/>
      <selection pane="bottomLeft" activeCell="H17" sqref="H17"/>
      <selection pane="bottomRight" activeCell="H17" sqref="H17"/>
    </sheetView>
  </sheetViews>
  <sheetFormatPr defaultColWidth="9.00390625" defaultRowHeight="12.75"/>
  <cols>
    <col min="1" max="1" width="9.125" style="2" customWidth="1"/>
    <col min="2" max="2" width="128.75390625" style="2" customWidth="1"/>
    <col min="3" max="3" width="25.75390625" style="2" customWidth="1"/>
    <col min="4" max="16384" width="9.125" style="2" customWidth="1"/>
  </cols>
  <sheetData>
    <row r="1" spans="1:3" s="50" customFormat="1" ht="54.75" customHeight="1">
      <c r="A1" s="114" t="str">
        <f>NFZ!A1</f>
        <v>ROCZNY PLAN FINANSOWY NARODOWEGO FUNDUSZU ZDROWIA NA ROK 2013</v>
      </c>
      <c r="B1" s="114"/>
      <c r="C1" s="114"/>
    </row>
    <row r="2" spans="1:3" s="52" customFormat="1" ht="33" customHeight="1">
      <c r="A2" s="92" t="s">
        <v>72</v>
      </c>
      <c r="B2" s="92"/>
      <c r="C2" s="102"/>
    </row>
    <row r="3" spans="1:3" ht="33" customHeight="1">
      <c r="A3" s="1"/>
      <c r="B3" s="78"/>
      <c r="C3" s="90" t="s">
        <v>166</v>
      </c>
    </row>
    <row r="4" spans="1:3" s="6" customFormat="1" ht="45" customHeight="1">
      <c r="A4" s="115" t="s">
        <v>137</v>
      </c>
      <c r="B4" s="113" t="s">
        <v>56</v>
      </c>
      <c r="C4" s="111" t="str">
        <f>Dolnośląski!C4</f>
        <v>Plan finansowy oddziału wojewódzkiego Narodowego Funduszu Zdrowia na 2013 rok</v>
      </c>
    </row>
    <row r="5" spans="1:3" s="6" customFormat="1" ht="45" customHeight="1">
      <c r="A5" s="113"/>
      <c r="B5" s="113"/>
      <c r="C5" s="112"/>
    </row>
    <row r="6" spans="1:3" s="4" customFormat="1" ht="14.25">
      <c r="A6" s="23">
        <v>1</v>
      </c>
      <c r="B6" s="24">
        <v>2</v>
      </c>
      <c r="C6" s="23">
        <v>3</v>
      </c>
    </row>
    <row r="7" spans="1:3" s="3" customFormat="1" ht="30" customHeight="1">
      <c r="A7" s="25" t="s">
        <v>0</v>
      </c>
      <c r="B7" s="41" t="s">
        <v>174</v>
      </c>
      <c r="C7" s="103">
        <f>C8+C9+C10+C15+C16+C17+C18+C19+C20+C21+C22+C23+C24+C25+C29+C30+C32+C33</f>
        <v>1918181</v>
      </c>
    </row>
    <row r="8" spans="1:3" ht="33" customHeight="1">
      <c r="A8" s="31" t="s">
        <v>1</v>
      </c>
      <c r="B8" s="80" t="s">
        <v>138</v>
      </c>
      <c r="C8" s="83">
        <v>233200</v>
      </c>
    </row>
    <row r="9" spans="1:3" ht="33" customHeight="1">
      <c r="A9" s="31" t="s">
        <v>2</v>
      </c>
      <c r="B9" s="80" t="s">
        <v>139</v>
      </c>
      <c r="C9" s="83">
        <v>177063</v>
      </c>
    </row>
    <row r="10" spans="1:3" ht="33" customHeight="1">
      <c r="A10" s="31" t="s">
        <v>3</v>
      </c>
      <c r="B10" s="80" t="s">
        <v>136</v>
      </c>
      <c r="C10" s="83">
        <v>838337</v>
      </c>
    </row>
    <row r="11" spans="1:3" ht="31.5" customHeight="1">
      <c r="A11" s="81" t="s">
        <v>58</v>
      </c>
      <c r="B11" s="93" t="s">
        <v>167</v>
      </c>
      <c r="C11" s="83">
        <v>54837</v>
      </c>
    </row>
    <row r="12" spans="1:3" ht="31.5" customHeight="1">
      <c r="A12" s="81" t="s">
        <v>168</v>
      </c>
      <c r="B12" s="93" t="s">
        <v>171</v>
      </c>
      <c r="C12" s="83">
        <v>49876</v>
      </c>
    </row>
    <row r="13" spans="1:3" ht="31.5" customHeight="1">
      <c r="A13" s="81" t="s">
        <v>169</v>
      </c>
      <c r="B13" s="93" t="s">
        <v>172</v>
      </c>
      <c r="C13" s="83">
        <v>49700</v>
      </c>
    </row>
    <row r="14" spans="1:3" ht="31.5" customHeight="1">
      <c r="A14" s="81" t="s">
        <v>170</v>
      </c>
      <c r="B14" s="93" t="s">
        <v>173</v>
      </c>
      <c r="C14" s="83">
        <v>30115</v>
      </c>
    </row>
    <row r="15" spans="1:3" ht="33" customHeight="1">
      <c r="A15" s="31" t="s">
        <v>4</v>
      </c>
      <c r="B15" s="80" t="s">
        <v>144</v>
      </c>
      <c r="C15" s="83">
        <v>75800</v>
      </c>
    </row>
    <row r="16" spans="1:3" ht="33" customHeight="1">
      <c r="A16" s="31" t="s">
        <v>5</v>
      </c>
      <c r="B16" s="80" t="s">
        <v>140</v>
      </c>
      <c r="C16" s="83">
        <v>46400</v>
      </c>
    </row>
    <row r="17" spans="1:3" ht="33" customHeight="1">
      <c r="A17" s="31" t="s">
        <v>6</v>
      </c>
      <c r="B17" s="80" t="s">
        <v>146</v>
      </c>
      <c r="C17" s="83">
        <v>24600</v>
      </c>
    </row>
    <row r="18" spans="1:3" ht="33" customHeight="1">
      <c r="A18" s="31" t="s">
        <v>7</v>
      </c>
      <c r="B18" s="80" t="s">
        <v>145</v>
      </c>
      <c r="C18" s="83">
        <v>10000</v>
      </c>
    </row>
    <row r="19" spans="1:3" ht="33" customHeight="1">
      <c r="A19" s="31" t="s">
        <v>8</v>
      </c>
      <c r="B19" s="80" t="s">
        <v>141</v>
      </c>
      <c r="C19" s="83">
        <v>65000</v>
      </c>
    </row>
    <row r="20" spans="1:3" ht="33" customHeight="1">
      <c r="A20" s="31" t="s">
        <v>9</v>
      </c>
      <c r="B20" s="80" t="s">
        <v>142</v>
      </c>
      <c r="C20" s="83">
        <v>18400</v>
      </c>
    </row>
    <row r="21" spans="1:3" ht="33" customHeight="1">
      <c r="A21" s="31" t="s">
        <v>10</v>
      </c>
      <c r="B21" s="80" t="s">
        <v>147</v>
      </c>
      <c r="C21" s="83">
        <v>1400</v>
      </c>
    </row>
    <row r="22" spans="1:3" ht="46.5" customHeight="1">
      <c r="A22" s="31" t="s">
        <v>11</v>
      </c>
      <c r="B22" s="80" t="s">
        <v>143</v>
      </c>
      <c r="C22" s="83">
        <v>5401</v>
      </c>
    </row>
    <row r="23" spans="1:3" ht="33" customHeight="1">
      <c r="A23" s="31" t="s">
        <v>12</v>
      </c>
      <c r="B23" s="80" t="s">
        <v>197</v>
      </c>
      <c r="C23" s="83">
        <v>36000</v>
      </c>
    </row>
    <row r="24" spans="1:3" ht="33" customHeight="1">
      <c r="A24" s="31" t="s">
        <v>13</v>
      </c>
      <c r="B24" s="80" t="s">
        <v>175</v>
      </c>
      <c r="C24" s="83">
        <v>26000</v>
      </c>
    </row>
    <row r="25" spans="1:3" ht="33" customHeight="1">
      <c r="A25" s="32" t="s">
        <v>14</v>
      </c>
      <c r="B25" s="80" t="s">
        <v>176</v>
      </c>
      <c r="C25" s="83">
        <v>233763</v>
      </c>
    </row>
    <row r="26" spans="1:3" ht="31.5">
      <c r="A26" s="30" t="s">
        <v>148</v>
      </c>
      <c r="B26" s="93" t="s">
        <v>178</v>
      </c>
      <c r="C26" s="83">
        <v>231763</v>
      </c>
    </row>
    <row r="27" spans="1:3" ht="31.5" customHeight="1">
      <c r="A27" s="81" t="s">
        <v>177</v>
      </c>
      <c r="B27" s="93" t="s">
        <v>180</v>
      </c>
      <c r="C27" s="83">
        <v>400</v>
      </c>
    </row>
    <row r="28" spans="1:3" ht="31.5" customHeight="1">
      <c r="A28" s="81" t="s">
        <v>181</v>
      </c>
      <c r="B28" s="93" t="s">
        <v>179</v>
      </c>
      <c r="C28" s="83">
        <v>1600</v>
      </c>
    </row>
    <row r="29" spans="1:3" ht="33" customHeight="1">
      <c r="A29" s="33" t="s">
        <v>15</v>
      </c>
      <c r="B29" s="38" t="s">
        <v>124</v>
      </c>
      <c r="C29" s="83">
        <v>0</v>
      </c>
    </row>
    <row r="30" spans="1:3" ht="33" customHeight="1">
      <c r="A30" s="33" t="s">
        <v>121</v>
      </c>
      <c r="B30" s="42" t="s">
        <v>182</v>
      </c>
      <c r="C30" s="83">
        <v>0</v>
      </c>
    </row>
    <row r="31" spans="1:3" ht="31.5" customHeight="1">
      <c r="A31" s="81" t="s">
        <v>183</v>
      </c>
      <c r="B31" s="93" t="s">
        <v>199</v>
      </c>
      <c r="C31" s="83">
        <v>0</v>
      </c>
    </row>
    <row r="32" spans="1:3" ht="33" customHeight="1">
      <c r="A32" s="33" t="s">
        <v>122</v>
      </c>
      <c r="B32" s="39" t="s">
        <v>125</v>
      </c>
      <c r="C32" s="83">
        <v>121317</v>
      </c>
    </row>
    <row r="33" spans="1:3" ht="33" customHeight="1">
      <c r="A33" s="33" t="s">
        <v>123</v>
      </c>
      <c r="B33" s="42" t="s">
        <v>198</v>
      </c>
      <c r="C33" s="83">
        <v>5500</v>
      </c>
    </row>
    <row r="34" spans="1:3" s="5" customFormat="1" ht="31.5" customHeight="1">
      <c r="A34" s="34" t="s">
        <v>60</v>
      </c>
      <c r="B34" s="40" t="s">
        <v>61</v>
      </c>
      <c r="C34" s="86">
        <v>0</v>
      </c>
    </row>
    <row r="35" spans="1:3" s="5" customFormat="1" ht="31.5" customHeight="1">
      <c r="A35" s="34" t="s">
        <v>59</v>
      </c>
      <c r="B35" s="40" t="s">
        <v>62</v>
      </c>
      <c r="C35" s="86">
        <v>69081</v>
      </c>
    </row>
    <row r="36" spans="1:3" s="5" customFormat="1" ht="42.75" customHeight="1">
      <c r="A36" s="34" t="s">
        <v>184</v>
      </c>
      <c r="B36" s="40" t="s">
        <v>185</v>
      </c>
      <c r="C36" s="86">
        <f>C12+C14+C25+C31</f>
        <v>313754</v>
      </c>
    </row>
    <row r="37" spans="1:3" s="3" customFormat="1" ht="30" customHeight="1">
      <c r="A37" s="28" t="s">
        <v>16</v>
      </c>
      <c r="B37" s="47" t="s">
        <v>195</v>
      </c>
      <c r="C37" s="26">
        <f>C38+C39+C40+C48+C50+C56+C57+C55</f>
        <v>14308</v>
      </c>
    </row>
    <row r="38" spans="1:3" ht="28.5" customHeight="1">
      <c r="A38" s="33" t="s">
        <v>17</v>
      </c>
      <c r="B38" s="42" t="s">
        <v>18</v>
      </c>
      <c r="C38" s="83">
        <v>625</v>
      </c>
    </row>
    <row r="39" spans="1:3" ht="28.5" customHeight="1">
      <c r="A39" s="33" t="s">
        <v>19</v>
      </c>
      <c r="B39" s="42" t="s">
        <v>20</v>
      </c>
      <c r="C39" s="83">
        <v>1022</v>
      </c>
    </row>
    <row r="40" spans="1:3" ht="28.5" customHeight="1">
      <c r="A40" s="33" t="s">
        <v>21</v>
      </c>
      <c r="B40" s="43" t="s">
        <v>32</v>
      </c>
      <c r="C40" s="98">
        <f>C41+C43+C44+C45+C46+C47</f>
        <v>207</v>
      </c>
    </row>
    <row r="41" spans="1:3" ht="28.5" customHeight="1">
      <c r="A41" s="44" t="s">
        <v>40</v>
      </c>
      <c r="B41" s="45" t="s">
        <v>33</v>
      </c>
      <c r="C41" s="83">
        <v>17</v>
      </c>
    </row>
    <row r="42" spans="1:3" ht="28.5" customHeight="1">
      <c r="A42" s="44" t="s">
        <v>41</v>
      </c>
      <c r="B42" s="46" t="s">
        <v>34</v>
      </c>
      <c r="C42" s="83">
        <v>17</v>
      </c>
    </row>
    <row r="43" spans="1:3" ht="28.5" customHeight="1">
      <c r="A43" s="44" t="s">
        <v>42</v>
      </c>
      <c r="B43" s="45" t="s">
        <v>35</v>
      </c>
      <c r="C43" s="83">
        <v>35</v>
      </c>
    </row>
    <row r="44" spans="1:3" ht="28.5" customHeight="1">
      <c r="A44" s="44" t="s">
        <v>43</v>
      </c>
      <c r="B44" s="45" t="s">
        <v>36</v>
      </c>
      <c r="C44" s="83">
        <v>0</v>
      </c>
    </row>
    <row r="45" spans="1:3" ht="28.5" customHeight="1">
      <c r="A45" s="44" t="s">
        <v>44</v>
      </c>
      <c r="B45" s="45" t="s">
        <v>37</v>
      </c>
      <c r="C45" s="83">
        <v>0</v>
      </c>
    </row>
    <row r="46" spans="1:3" ht="28.5" customHeight="1">
      <c r="A46" s="44" t="s">
        <v>45</v>
      </c>
      <c r="B46" s="45" t="s">
        <v>38</v>
      </c>
      <c r="C46" s="83">
        <v>150</v>
      </c>
    </row>
    <row r="47" spans="1:3" ht="28.5" customHeight="1">
      <c r="A47" s="44" t="s">
        <v>46</v>
      </c>
      <c r="B47" s="45" t="s">
        <v>39</v>
      </c>
      <c r="C47" s="83">
        <v>5</v>
      </c>
    </row>
    <row r="48" spans="1:3" ht="28.5" customHeight="1">
      <c r="A48" s="33" t="s">
        <v>22</v>
      </c>
      <c r="B48" s="42" t="s">
        <v>186</v>
      </c>
      <c r="C48" s="83">
        <v>9216</v>
      </c>
    </row>
    <row r="49" spans="1:3" ht="28.5" customHeight="1">
      <c r="A49" s="44" t="s">
        <v>187</v>
      </c>
      <c r="B49" s="45" t="s">
        <v>188</v>
      </c>
      <c r="C49" s="83">
        <v>0</v>
      </c>
    </row>
    <row r="50" spans="1:3" ht="28.5" customHeight="1">
      <c r="A50" s="33" t="s">
        <v>23</v>
      </c>
      <c r="B50" s="43" t="s">
        <v>55</v>
      </c>
      <c r="C50" s="98">
        <f>C51+C52+C53+C54</f>
        <v>2050</v>
      </c>
    </row>
    <row r="51" spans="1:3" ht="28.5" customHeight="1">
      <c r="A51" s="44" t="s">
        <v>51</v>
      </c>
      <c r="B51" s="45" t="s">
        <v>47</v>
      </c>
      <c r="C51" s="87">
        <v>1584</v>
      </c>
    </row>
    <row r="52" spans="1:3" ht="28.5" customHeight="1">
      <c r="A52" s="44" t="s">
        <v>52</v>
      </c>
      <c r="B52" s="45" t="s">
        <v>48</v>
      </c>
      <c r="C52" s="87">
        <v>226</v>
      </c>
    </row>
    <row r="53" spans="1:3" ht="28.5" customHeight="1">
      <c r="A53" s="44" t="s">
        <v>53</v>
      </c>
      <c r="B53" s="45" t="s">
        <v>49</v>
      </c>
      <c r="C53" s="87">
        <v>0</v>
      </c>
    </row>
    <row r="54" spans="1:3" ht="28.5" customHeight="1">
      <c r="A54" s="44" t="s">
        <v>54</v>
      </c>
      <c r="B54" s="45" t="s">
        <v>50</v>
      </c>
      <c r="C54" s="87">
        <v>240</v>
      </c>
    </row>
    <row r="55" spans="1:3" ht="28.5" customHeight="1">
      <c r="A55" s="33" t="s">
        <v>24</v>
      </c>
      <c r="B55" s="42" t="s">
        <v>25</v>
      </c>
      <c r="C55" s="83">
        <v>0</v>
      </c>
    </row>
    <row r="56" spans="1:3" ht="28.5" customHeight="1">
      <c r="A56" s="33" t="s">
        <v>26</v>
      </c>
      <c r="B56" s="42" t="s">
        <v>189</v>
      </c>
      <c r="C56" s="83">
        <v>940</v>
      </c>
    </row>
    <row r="57" spans="1:3" ht="28.5" customHeight="1">
      <c r="A57" s="33" t="s">
        <v>27</v>
      </c>
      <c r="B57" s="42" t="s">
        <v>28</v>
      </c>
      <c r="C57" s="83">
        <v>248</v>
      </c>
    </row>
    <row r="58" spans="1:3" s="3" customFormat="1" ht="30" customHeight="1">
      <c r="A58" s="35" t="s">
        <v>29</v>
      </c>
      <c r="B58" s="47" t="s">
        <v>190</v>
      </c>
      <c r="C58" s="85">
        <f>C59+C60+C61+C62</f>
        <v>3986</v>
      </c>
    </row>
    <row r="59" spans="1:3" ht="42" customHeight="1">
      <c r="A59" s="33" t="s">
        <v>104</v>
      </c>
      <c r="B59" s="42" t="s">
        <v>126</v>
      </c>
      <c r="C59" s="83">
        <v>3</v>
      </c>
    </row>
    <row r="60" spans="1:3" ht="31.5" customHeight="1">
      <c r="A60" s="33" t="s">
        <v>30</v>
      </c>
      <c r="B60" s="42" t="s">
        <v>57</v>
      </c>
      <c r="C60" s="83">
        <v>3740</v>
      </c>
    </row>
    <row r="61" spans="1:3" ht="31.5" customHeight="1">
      <c r="A61" s="33" t="s">
        <v>31</v>
      </c>
      <c r="B61" s="42" t="s">
        <v>106</v>
      </c>
      <c r="C61" s="83">
        <v>0</v>
      </c>
    </row>
    <row r="62" spans="1:3" ht="31.5" customHeight="1">
      <c r="A62" s="33" t="s">
        <v>105</v>
      </c>
      <c r="B62" s="42" t="s">
        <v>107</v>
      </c>
      <c r="C62" s="83">
        <v>243</v>
      </c>
    </row>
    <row r="63" spans="1:3" ht="32.25" customHeight="1">
      <c r="A63" s="35" t="s">
        <v>112</v>
      </c>
      <c r="B63" s="47" t="s">
        <v>133</v>
      </c>
      <c r="C63" s="85">
        <v>443</v>
      </c>
    </row>
  </sheetData>
  <sheetProtection formatCells="0" formatColumns="0" formatRows="0" insertColumns="0" insertRows="0" insertHyperlinks="0" deleteColumns="0" deleteRows="0"/>
  <mergeCells count="4">
    <mergeCell ref="A4:A5"/>
    <mergeCell ref="B4:B5"/>
    <mergeCell ref="C4:C5"/>
    <mergeCell ref="A1:C1"/>
  </mergeCells>
  <printOptions horizontalCentered="1"/>
  <pageMargins left="0" right="0" top="0.3937007874015748" bottom="0.5905511811023623" header="0.5118110236220472" footer="0.3937007874015748"/>
  <pageSetup fitToHeight="1" fitToWidth="1" horizontalDpi="600" verticalDpi="600" orientation="portrait" paperSize="9" scale="38" r:id="rId1"/>
  <headerFooter alignWithMargins="0">
    <oddFooter>&amp;R&amp;20&amp;P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C63"/>
  <sheetViews>
    <sheetView showGridLines="0" view="pageBreakPreview" zoomScale="55" zoomScaleNormal="70" zoomScaleSheetLayoutView="55" zoomScalePageLayoutView="0" workbookViewId="0" topLeftCell="A1">
      <pane xSplit="2" ySplit="7" topLeftCell="C32" activePane="bottomRight" state="frozen"/>
      <selection pane="topLeft" activeCell="H17" sqref="H17"/>
      <selection pane="topRight" activeCell="H17" sqref="H17"/>
      <selection pane="bottomLeft" activeCell="H17" sqref="H17"/>
      <selection pane="bottomRight" activeCell="H17" sqref="H17"/>
    </sheetView>
  </sheetViews>
  <sheetFormatPr defaultColWidth="9.00390625" defaultRowHeight="12.75"/>
  <cols>
    <col min="1" max="1" width="9.125" style="2" customWidth="1"/>
    <col min="2" max="2" width="128.75390625" style="2" customWidth="1"/>
    <col min="3" max="3" width="25.75390625" style="2" customWidth="1"/>
    <col min="4" max="16384" width="9.125" style="2" customWidth="1"/>
  </cols>
  <sheetData>
    <row r="1" spans="1:3" s="50" customFormat="1" ht="54.75" customHeight="1">
      <c r="A1" s="114" t="str">
        <f>NFZ!A1</f>
        <v>ROCZNY PLAN FINANSOWY NARODOWEGO FUNDUSZU ZDROWIA NA ROK 2013</v>
      </c>
      <c r="B1" s="114"/>
      <c r="C1" s="114"/>
    </row>
    <row r="2" spans="1:3" s="52" customFormat="1" ht="33" customHeight="1">
      <c r="A2" s="92" t="s">
        <v>73</v>
      </c>
      <c r="B2" s="92"/>
      <c r="C2" s="102"/>
    </row>
    <row r="3" spans="1:3" ht="33" customHeight="1">
      <c r="A3" s="1"/>
      <c r="B3" s="78"/>
      <c r="C3" s="90" t="s">
        <v>166</v>
      </c>
    </row>
    <row r="4" spans="1:3" s="6" customFormat="1" ht="45" customHeight="1">
      <c r="A4" s="115" t="s">
        <v>137</v>
      </c>
      <c r="B4" s="113" t="s">
        <v>56</v>
      </c>
      <c r="C4" s="111" t="str">
        <f>Dolnośląski!C4</f>
        <v>Plan finansowy oddziału wojewódzkiego Narodowego Funduszu Zdrowia na 2013 rok</v>
      </c>
    </row>
    <row r="5" spans="1:3" s="6" customFormat="1" ht="45" customHeight="1">
      <c r="A5" s="113"/>
      <c r="B5" s="113"/>
      <c r="C5" s="112"/>
    </row>
    <row r="6" spans="1:3" s="4" customFormat="1" ht="14.25">
      <c r="A6" s="23">
        <v>1</v>
      </c>
      <c r="B6" s="24">
        <v>2</v>
      </c>
      <c r="C6" s="23">
        <v>3</v>
      </c>
    </row>
    <row r="7" spans="1:3" s="3" customFormat="1" ht="30" customHeight="1">
      <c r="A7" s="25" t="s">
        <v>0</v>
      </c>
      <c r="B7" s="41" t="s">
        <v>174</v>
      </c>
      <c r="C7" s="103">
        <f>C8+C9+C10+C15+C16+C17+C18+C19+C20+C21+C22+C23+C24+C25+C29+C30+C32+C33</f>
        <v>3623614</v>
      </c>
    </row>
    <row r="8" spans="1:3" ht="33" customHeight="1">
      <c r="A8" s="31" t="s">
        <v>1</v>
      </c>
      <c r="B8" s="80" t="s">
        <v>138</v>
      </c>
      <c r="C8" s="83">
        <v>441786</v>
      </c>
    </row>
    <row r="9" spans="1:3" ht="33" customHeight="1">
      <c r="A9" s="31" t="s">
        <v>2</v>
      </c>
      <c r="B9" s="80" t="s">
        <v>139</v>
      </c>
      <c r="C9" s="83">
        <v>316000</v>
      </c>
    </row>
    <row r="10" spans="1:3" ht="33" customHeight="1">
      <c r="A10" s="31" t="s">
        <v>3</v>
      </c>
      <c r="B10" s="80" t="s">
        <v>136</v>
      </c>
      <c r="C10" s="83">
        <v>1550811</v>
      </c>
    </row>
    <row r="11" spans="1:3" ht="31.5" customHeight="1">
      <c r="A11" s="81" t="s">
        <v>58</v>
      </c>
      <c r="B11" s="93" t="s">
        <v>167</v>
      </c>
      <c r="C11" s="83">
        <v>90000</v>
      </c>
    </row>
    <row r="12" spans="1:3" ht="31.5" customHeight="1">
      <c r="A12" s="81" t="s">
        <v>168</v>
      </c>
      <c r="B12" s="93" t="s">
        <v>171</v>
      </c>
      <c r="C12" s="83">
        <v>80000</v>
      </c>
    </row>
    <row r="13" spans="1:3" ht="31.5" customHeight="1">
      <c r="A13" s="81" t="s">
        <v>169</v>
      </c>
      <c r="B13" s="93" t="s">
        <v>172</v>
      </c>
      <c r="C13" s="83">
        <v>86000</v>
      </c>
    </row>
    <row r="14" spans="1:3" ht="31.5" customHeight="1">
      <c r="A14" s="81" t="s">
        <v>170</v>
      </c>
      <c r="B14" s="93" t="s">
        <v>173</v>
      </c>
      <c r="C14" s="83">
        <v>46000</v>
      </c>
    </row>
    <row r="15" spans="1:3" ht="33" customHeight="1">
      <c r="A15" s="31" t="s">
        <v>4</v>
      </c>
      <c r="B15" s="80" t="s">
        <v>144</v>
      </c>
      <c r="C15" s="83">
        <v>124600</v>
      </c>
    </row>
    <row r="16" spans="1:3" ht="33" customHeight="1">
      <c r="A16" s="31" t="s">
        <v>5</v>
      </c>
      <c r="B16" s="80" t="s">
        <v>140</v>
      </c>
      <c r="C16" s="83">
        <v>99800</v>
      </c>
    </row>
    <row r="17" spans="1:3" ht="33" customHeight="1">
      <c r="A17" s="31" t="s">
        <v>6</v>
      </c>
      <c r="B17" s="80" t="s">
        <v>146</v>
      </c>
      <c r="C17" s="83">
        <v>40200</v>
      </c>
    </row>
    <row r="18" spans="1:3" ht="33" customHeight="1">
      <c r="A18" s="31" t="s">
        <v>7</v>
      </c>
      <c r="B18" s="80" t="s">
        <v>145</v>
      </c>
      <c r="C18" s="83">
        <v>18800</v>
      </c>
    </row>
    <row r="19" spans="1:3" ht="33" customHeight="1">
      <c r="A19" s="31" t="s">
        <v>8</v>
      </c>
      <c r="B19" s="80" t="s">
        <v>141</v>
      </c>
      <c r="C19" s="83">
        <v>105300</v>
      </c>
    </row>
    <row r="20" spans="1:3" ht="33" customHeight="1">
      <c r="A20" s="31" t="s">
        <v>9</v>
      </c>
      <c r="B20" s="80" t="s">
        <v>142</v>
      </c>
      <c r="C20" s="83">
        <v>27000</v>
      </c>
    </row>
    <row r="21" spans="1:3" ht="33" customHeight="1">
      <c r="A21" s="31" t="s">
        <v>10</v>
      </c>
      <c r="B21" s="80" t="s">
        <v>147</v>
      </c>
      <c r="C21" s="83">
        <v>1400</v>
      </c>
    </row>
    <row r="22" spans="1:3" ht="46.5" customHeight="1">
      <c r="A22" s="31" t="s">
        <v>11</v>
      </c>
      <c r="B22" s="80" t="s">
        <v>143</v>
      </c>
      <c r="C22" s="83">
        <v>10300</v>
      </c>
    </row>
    <row r="23" spans="1:3" ht="33" customHeight="1">
      <c r="A23" s="31" t="s">
        <v>12</v>
      </c>
      <c r="B23" s="80" t="s">
        <v>197</v>
      </c>
      <c r="C23" s="83">
        <v>97500</v>
      </c>
    </row>
    <row r="24" spans="1:3" ht="33" customHeight="1">
      <c r="A24" s="31" t="s">
        <v>13</v>
      </c>
      <c r="B24" s="80" t="s">
        <v>175</v>
      </c>
      <c r="C24" s="83">
        <v>50000</v>
      </c>
    </row>
    <row r="25" spans="1:3" ht="33" customHeight="1">
      <c r="A25" s="32" t="s">
        <v>14</v>
      </c>
      <c r="B25" s="80" t="s">
        <v>176</v>
      </c>
      <c r="C25" s="83">
        <v>528687</v>
      </c>
    </row>
    <row r="26" spans="1:3" ht="31.5">
      <c r="A26" s="30" t="s">
        <v>148</v>
      </c>
      <c r="B26" s="93" t="s">
        <v>178</v>
      </c>
      <c r="C26" s="83">
        <v>528087</v>
      </c>
    </row>
    <row r="27" spans="1:3" ht="31.5" customHeight="1">
      <c r="A27" s="81" t="s">
        <v>177</v>
      </c>
      <c r="B27" s="93" t="s">
        <v>180</v>
      </c>
      <c r="C27" s="83">
        <v>500</v>
      </c>
    </row>
    <row r="28" spans="1:3" ht="31.5" customHeight="1">
      <c r="A28" s="81" t="s">
        <v>181</v>
      </c>
      <c r="B28" s="93" t="s">
        <v>179</v>
      </c>
      <c r="C28" s="83">
        <v>100</v>
      </c>
    </row>
    <row r="29" spans="1:3" ht="33" customHeight="1">
      <c r="A29" s="33" t="s">
        <v>15</v>
      </c>
      <c r="B29" s="38" t="s">
        <v>124</v>
      </c>
      <c r="C29" s="83">
        <v>0</v>
      </c>
    </row>
    <row r="30" spans="1:3" ht="33" customHeight="1">
      <c r="A30" s="33" t="s">
        <v>121</v>
      </c>
      <c r="B30" s="42" t="s">
        <v>182</v>
      </c>
      <c r="C30" s="83">
        <v>0</v>
      </c>
    </row>
    <row r="31" spans="1:3" ht="31.5" customHeight="1">
      <c r="A31" s="81" t="s">
        <v>183</v>
      </c>
      <c r="B31" s="93" t="s">
        <v>199</v>
      </c>
      <c r="C31" s="83">
        <v>0</v>
      </c>
    </row>
    <row r="32" spans="1:3" ht="33" customHeight="1">
      <c r="A32" s="33" t="s">
        <v>122</v>
      </c>
      <c r="B32" s="39" t="s">
        <v>125</v>
      </c>
      <c r="C32" s="83">
        <v>211140</v>
      </c>
    </row>
    <row r="33" spans="1:3" ht="33" customHeight="1">
      <c r="A33" s="33" t="s">
        <v>123</v>
      </c>
      <c r="B33" s="42" t="s">
        <v>198</v>
      </c>
      <c r="C33" s="83">
        <v>290</v>
      </c>
    </row>
    <row r="34" spans="1:3" s="5" customFormat="1" ht="31.5" customHeight="1">
      <c r="A34" s="34" t="s">
        <v>60</v>
      </c>
      <c r="B34" s="40" t="s">
        <v>61</v>
      </c>
      <c r="C34" s="86">
        <v>0</v>
      </c>
    </row>
    <row r="35" spans="1:3" s="5" customFormat="1" ht="31.5" customHeight="1">
      <c r="A35" s="34" t="s">
        <v>59</v>
      </c>
      <c r="B35" s="40" t="s">
        <v>62</v>
      </c>
      <c r="C35" s="86">
        <v>103845</v>
      </c>
    </row>
    <row r="36" spans="1:3" s="5" customFormat="1" ht="42.75" customHeight="1">
      <c r="A36" s="34" t="s">
        <v>184</v>
      </c>
      <c r="B36" s="40" t="s">
        <v>185</v>
      </c>
      <c r="C36" s="86">
        <f>C12+C14+C25+C31</f>
        <v>654687</v>
      </c>
    </row>
    <row r="37" spans="1:3" s="3" customFormat="1" ht="30" customHeight="1">
      <c r="A37" s="28" t="s">
        <v>16</v>
      </c>
      <c r="B37" s="47" t="s">
        <v>195</v>
      </c>
      <c r="C37" s="26">
        <f>C38+C39+C40+C48+C50+C56+C57+C55</f>
        <v>30177</v>
      </c>
    </row>
    <row r="38" spans="1:3" ht="28.5" customHeight="1">
      <c r="A38" s="33" t="s">
        <v>17</v>
      </c>
      <c r="B38" s="42" t="s">
        <v>18</v>
      </c>
      <c r="C38" s="83">
        <v>1665</v>
      </c>
    </row>
    <row r="39" spans="1:3" ht="28.5" customHeight="1">
      <c r="A39" s="33" t="s">
        <v>19</v>
      </c>
      <c r="B39" s="42" t="s">
        <v>20</v>
      </c>
      <c r="C39" s="83">
        <v>3178</v>
      </c>
    </row>
    <row r="40" spans="1:3" ht="28.5" customHeight="1">
      <c r="A40" s="33" t="s">
        <v>21</v>
      </c>
      <c r="B40" s="43" t="s">
        <v>32</v>
      </c>
      <c r="C40" s="98">
        <f>C41+C43+C44+C45+C46+C47</f>
        <v>273</v>
      </c>
    </row>
    <row r="41" spans="1:3" ht="28.5" customHeight="1">
      <c r="A41" s="44" t="s">
        <v>40</v>
      </c>
      <c r="B41" s="45" t="s">
        <v>33</v>
      </c>
      <c r="C41" s="83">
        <v>46</v>
      </c>
    </row>
    <row r="42" spans="1:3" ht="28.5" customHeight="1">
      <c r="A42" s="44" t="s">
        <v>41</v>
      </c>
      <c r="B42" s="46" t="s">
        <v>34</v>
      </c>
      <c r="C42" s="83">
        <v>46</v>
      </c>
    </row>
    <row r="43" spans="1:3" ht="28.5" customHeight="1">
      <c r="A43" s="44" t="s">
        <v>42</v>
      </c>
      <c r="B43" s="45" t="s">
        <v>35</v>
      </c>
      <c r="C43" s="83">
        <v>0</v>
      </c>
    </row>
    <row r="44" spans="1:3" ht="28.5" customHeight="1">
      <c r="A44" s="44" t="s">
        <v>43</v>
      </c>
      <c r="B44" s="45" t="s">
        <v>36</v>
      </c>
      <c r="C44" s="83">
        <v>6</v>
      </c>
    </row>
    <row r="45" spans="1:3" ht="28.5" customHeight="1">
      <c r="A45" s="44" t="s">
        <v>44</v>
      </c>
      <c r="B45" s="45" t="s">
        <v>37</v>
      </c>
      <c r="C45" s="83">
        <v>0</v>
      </c>
    </row>
    <row r="46" spans="1:3" ht="28.5" customHeight="1">
      <c r="A46" s="44" t="s">
        <v>45</v>
      </c>
      <c r="B46" s="45" t="s">
        <v>38</v>
      </c>
      <c r="C46" s="83">
        <v>209</v>
      </c>
    </row>
    <row r="47" spans="1:3" ht="28.5" customHeight="1">
      <c r="A47" s="44" t="s">
        <v>46</v>
      </c>
      <c r="B47" s="45" t="s">
        <v>39</v>
      </c>
      <c r="C47" s="83">
        <v>12</v>
      </c>
    </row>
    <row r="48" spans="1:3" ht="28.5" customHeight="1">
      <c r="A48" s="33" t="s">
        <v>22</v>
      </c>
      <c r="B48" s="42" t="s">
        <v>186</v>
      </c>
      <c r="C48" s="83">
        <v>17941</v>
      </c>
    </row>
    <row r="49" spans="1:3" ht="28.5" customHeight="1">
      <c r="A49" s="44" t="s">
        <v>187</v>
      </c>
      <c r="B49" s="45" t="s">
        <v>188</v>
      </c>
      <c r="C49" s="83">
        <v>100</v>
      </c>
    </row>
    <row r="50" spans="1:3" ht="28.5" customHeight="1">
      <c r="A50" s="33" t="s">
        <v>23</v>
      </c>
      <c r="B50" s="43" t="s">
        <v>55</v>
      </c>
      <c r="C50" s="98">
        <f>C51+C52+C53+C54</f>
        <v>3986</v>
      </c>
    </row>
    <row r="51" spans="1:3" ht="28.5" customHeight="1">
      <c r="A51" s="44" t="s">
        <v>51</v>
      </c>
      <c r="B51" s="45" t="s">
        <v>47</v>
      </c>
      <c r="C51" s="87">
        <v>3084</v>
      </c>
    </row>
    <row r="52" spans="1:3" ht="28.5" customHeight="1">
      <c r="A52" s="44" t="s">
        <v>52</v>
      </c>
      <c r="B52" s="45" t="s">
        <v>48</v>
      </c>
      <c r="C52" s="87">
        <v>440</v>
      </c>
    </row>
    <row r="53" spans="1:3" ht="28.5" customHeight="1">
      <c r="A53" s="44" t="s">
        <v>53</v>
      </c>
      <c r="B53" s="45" t="s">
        <v>49</v>
      </c>
      <c r="C53" s="87">
        <v>0</v>
      </c>
    </row>
    <row r="54" spans="1:3" ht="28.5" customHeight="1">
      <c r="A54" s="44" t="s">
        <v>54</v>
      </c>
      <c r="B54" s="45" t="s">
        <v>50</v>
      </c>
      <c r="C54" s="87">
        <v>462</v>
      </c>
    </row>
    <row r="55" spans="1:3" ht="28.5" customHeight="1">
      <c r="A55" s="33" t="s">
        <v>24</v>
      </c>
      <c r="B55" s="42" t="s">
        <v>25</v>
      </c>
      <c r="C55" s="83">
        <v>0</v>
      </c>
    </row>
    <row r="56" spans="1:3" ht="28.5" customHeight="1">
      <c r="A56" s="33" t="s">
        <v>26</v>
      </c>
      <c r="B56" s="42" t="s">
        <v>189</v>
      </c>
      <c r="C56" s="83">
        <v>2901</v>
      </c>
    </row>
    <row r="57" spans="1:3" ht="28.5" customHeight="1">
      <c r="A57" s="33" t="s">
        <v>27</v>
      </c>
      <c r="B57" s="42" t="s">
        <v>28</v>
      </c>
      <c r="C57" s="83">
        <v>233</v>
      </c>
    </row>
    <row r="58" spans="1:3" s="3" customFormat="1" ht="30" customHeight="1">
      <c r="A58" s="35" t="s">
        <v>29</v>
      </c>
      <c r="B58" s="47" t="s">
        <v>190</v>
      </c>
      <c r="C58" s="85">
        <f>C59+C60+C61+C62</f>
        <v>28764</v>
      </c>
    </row>
    <row r="59" spans="1:3" ht="42" customHeight="1">
      <c r="A59" s="33" t="s">
        <v>104</v>
      </c>
      <c r="B59" s="42" t="s">
        <v>126</v>
      </c>
      <c r="C59" s="83">
        <v>65</v>
      </c>
    </row>
    <row r="60" spans="1:3" ht="31.5" customHeight="1">
      <c r="A60" s="33" t="s">
        <v>30</v>
      </c>
      <c r="B60" s="42" t="s">
        <v>57</v>
      </c>
      <c r="C60" s="83">
        <v>24004</v>
      </c>
    </row>
    <row r="61" spans="1:3" ht="31.5" customHeight="1">
      <c r="A61" s="33" t="s">
        <v>31</v>
      </c>
      <c r="B61" s="42" t="s">
        <v>106</v>
      </c>
      <c r="C61" s="83">
        <v>0</v>
      </c>
    </row>
    <row r="62" spans="1:3" ht="31.5" customHeight="1">
      <c r="A62" s="33" t="s">
        <v>105</v>
      </c>
      <c r="B62" s="42" t="s">
        <v>107</v>
      </c>
      <c r="C62" s="83">
        <v>4695</v>
      </c>
    </row>
    <row r="63" spans="1:3" ht="32.25" customHeight="1">
      <c r="A63" s="35" t="s">
        <v>112</v>
      </c>
      <c r="B63" s="47" t="s">
        <v>133</v>
      </c>
      <c r="C63" s="85">
        <v>8089</v>
      </c>
    </row>
  </sheetData>
  <sheetProtection formatCells="0" formatColumns="0" formatRows="0" insertColumns="0" insertRows="0" insertHyperlinks="0" deleteColumns="0" deleteRows="0"/>
  <mergeCells count="4">
    <mergeCell ref="A4:A5"/>
    <mergeCell ref="B4:B5"/>
    <mergeCell ref="C4:C5"/>
    <mergeCell ref="A1:C1"/>
  </mergeCells>
  <printOptions horizontalCentered="1"/>
  <pageMargins left="0" right="0" top="0.3937007874015748" bottom="0.5905511811023623" header="0.5118110236220472" footer="0.3937007874015748"/>
  <pageSetup fitToHeight="1" fitToWidth="1" horizontalDpi="600" verticalDpi="600" orientation="portrait" paperSize="9" scale="38" r:id="rId1"/>
  <headerFooter alignWithMargins="0">
    <oddFooter>&amp;R&amp;20&amp;P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C63"/>
  <sheetViews>
    <sheetView showGridLines="0" view="pageBreakPreview" zoomScale="55" zoomScaleNormal="70" zoomScaleSheetLayoutView="55" zoomScalePageLayoutView="0" workbookViewId="0" topLeftCell="A1">
      <pane xSplit="2" ySplit="7" topLeftCell="C8" activePane="bottomRight" state="frozen"/>
      <selection pane="topLeft" activeCell="H17" sqref="H17"/>
      <selection pane="topRight" activeCell="H17" sqref="H17"/>
      <selection pane="bottomLeft" activeCell="H17" sqref="H17"/>
      <selection pane="bottomRight" activeCell="H17" sqref="H17"/>
    </sheetView>
  </sheetViews>
  <sheetFormatPr defaultColWidth="9.00390625" defaultRowHeight="12.75"/>
  <cols>
    <col min="1" max="1" width="9.125" style="2" customWidth="1"/>
    <col min="2" max="2" width="128.75390625" style="2" customWidth="1"/>
    <col min="3" max="3" width="25.75390625" style="2" customWidth="1"/>
    <col min="4" max="16384" width="9.125" style="2" customWidth="1"/>
  </cols>
  <sheetData>
    <row r="1" spans="1:3" s="50" customFormat="1" ht="54.75" customHeight="1">
      <c r="A1" s="114" t="str">
        <f>NFZ!A1</f>
        <v>ROCZNY PLAN FINANSOWY NARODOWEGO FUNDUSZU ZDROWIA NA ROK 2013</v>
      </c>
      <c r="B1" s="114"/>
      <c r="C1" s="114"/>
    </row>
    <row r="2" spans="1:3" s="52" customFormat="1" ht="33" customHeight="1">
      <c r="A2" s="92" t="s">
        <v>74</v>
      </c>
      <c r="B2" s="92"/>
      <c r="C2" s="102"/>
    </row>
    <row r="3" spans="1:3" ht="33" customHeight="1">
      <c r="A3" s="1"/>
      <c r="B3" s="78"/>
      <c r="C3" s="90" t="s">
        <v>166</v>
      </c>
    </row>
    <row r="4" spans="1:3" s="6" customFormat="1" ht="45" customHeight="1">
      <c r="A4" s="115" t="s">
        <v>137</v>
      </c>
      <c r="B4" s="113" t="s">
        <v>56</v>
      </c>
      <c r="C4" s="111" t="str">
        <f>Dolnośląski!C4</f>
        <v>Plan finansowy oddziału wojewódzkiego Narodowego Funduszu Zdrowia na 2013 rok</v>
      </c>
    </row>
    <row r="5" spans="1:3" s="6" customFormat="1" ht="45" customHeight="1">
      <c r="A5" s="113"/>
      <c r="B5" s="113"/>
      <c r="C5" s="112"/>
    </row>
    <row r="6" spans="1:3" s="4" customFormat="1" ht="14.25">
      <c r="A6" s="23">
        <v>1</v>
      </c>
      <c r="B6" s="24">
        <v>2</v>
      </c>
      <c r="C6" s="23">
        <v>3</v>
      </c>
    </row>
    <row r="7" spans="1:3" s="3" customFormat="1" ht="30" customHeight="1">
      <c r="A7" s="25" t="s">
        <v>0</v>
      </c>
      <c r="B7" s="41" t="s">
        <v>174</v>
      </c>
      <c r="C7" s="103">
        <f>C8+C9+C10+C15+C16+C17+C18+C19+C20+C21+C22+C23+C24+C25+C29+C30+C32+C33</f>
        <v>7590652</v>
      </c>
    </row>
    <row r="8" spans="1:3" ht="33" customHeight="1">
      <c r="A8" s="31" t="s">
        <v>1</v>
      </c>
      <c r="B8" s="80" t="s">
        <v>138</v>
      </c>
      <c r="C8" s="27">
        <v>913414</v>
      </c>
    </row>
    <row r="9" spans="1:3" ht="33" customHeight="1">
      <c r="A9" s="31" t="s">
        <v>2</v>
      </c>
      <c r="B9" s="80" t="s">
        <v>139</v>
      </c>
      <c r="C9" s="27">
        <v>706938</v>
      </c>
    </row>
    <row r="10" spans="1:3" ht="33" customHeight="1">
      <c r="A10" s="31" t="s">
        <v>3</v>
      </c>
      <c r="B10" s="80" t="s">
        <v>136</v>
      </c>
      <c r="C10" s="27">
        <v>3312941</v>
      </c>
    </row>
    <row r="11" spans="1:3" ht="31.5" customHeight="1">
      <c r="A11" s="81" t="s">
        <v>58</v>
      </c>
      <c r="B11" s="93" t="s">
        <v>167</v>
      </c>
      <c r="C11" s="27">
        <v>216980</v>
      </c>
    </row>
    <row r="12" spans="1:3" ht="31.5" customHeight="1">
      <c r="A12" s="81" t="s">
        <v>168</v>
      </c>
      <c r="B12" s="93" t="s">
        <v>171</v>
      </c>
      <c r="C12" s="27">
        <v>193432</v>
      </c>
    </row>
    <row r="13" spans="1:3" ht="31.5" customHeight="1">
      <c r="A13" s="81" t="s">
        <v>169</v>
      </c>
      <c r="B13" s="93" t="s">
        <v>172</v>
      </c>
      <c r="C13" s="27">
        <v>167632</v>
      </c>
    </row>
    <row r="14" spans="1:3" ht="31.5" customHeight="1">
      <c r="A14" s="81" t="s">
        <v>170</v>
      </c>
      <c r="B14" s="93" t="s">
        <v>173</v>
      </c>
      <c r="C14" s="27">
        <v>69927</v>
      </c>
    </row>
    <row r="15" spans="1:3" ht="33" customHeight="1">
      <c r="A15" s="31" t="s">
        <v>4</v>
      </c>
      <c r="B15" s="80" t="s">
        <v>144</v>
      </c>
      <c r="C15" s="27">
        <v>258750</v>
      </c>
    </row>
    <row r="16" spans="1:3" ht="33" customHeight="1">
      <c r="A16" s="31" t="s">
        <v>5</v>
      </c>
      <c r="B16" s="80" t="s">
        <v>140</v>
      </c>
      <c r="C16" s="27">
        <v>220515</v>
      </c>
    </row>
    <row r="17" spans="1:3" ht="33" customHeight="1">
      <c r="A17" s="31" t="s">
        <v>6</v>
      </c>
      <c r="B17" s="80" t="s">
        <v>146</v>
      </c>
      <c r="C17" s="27">
        <v>179702</v>
      </c>
    </row>
    <row r="18" spans="1:3" ht="33" customHeight="1">
      <c r="A18" s="31" t="s">
        <v>7</v>
      </c>
      <c r="B18" s="80" t="s">
        <v>145</v>
      </c>
      <c r="C18" s="27">
        <v>45757</v>
      </c>
    </row>
    <row r="19" spans="1:3" ht="33" customHeight="1">
      <c r="A19" s="31" t="s">
        <v>8</v>
      </c>
      <c r="B19" s="80" t="s">
        <v>141</v>
      </c>
      <c r="C19" s="27">
        <v>205965</v>
      </c>
    </row>
    <row r="20" spans="1:3" ht="33" customHeight="1">
      <c r="A20" s="31" t="s">
        <v>9</v>
      </c>
      <c r="B20" s="80" t="s">
        <v>142</v>
      </c>
      <c r="C20" s="27">
        <v>70000</v>
      </c>
    </row>
    <row r="21" spans="1:3" ht="33" customHeight="1">
      <c r="A21" s="31" t="s">
        <v>10</v>
      </c>
      <c r="B21" s="80" t="s">
        <v>147</v>
      </c>
      <c r="C21" s="27">
        <v>4683</v>
      </c>
    </row>
    <row r="22" spans="1:3" ht="46.5" customHeight="1">
      <c r="A22" s="31" t="s">
        <v>11</v>
      </c>
      <c r="B22" s="80" t="s">
        <v>143</v>
      </c>
      <c r="C22" s="27">
        <v>28306</v>
      </c>
    </row>
    <row r="23" spans="1:3" ht="33" customHeight="1">
      <c r="A23" s="31" t="s">
        <v>12</v>
      </c>
      <c r="B23" s="80" t="s">
        <v>197</v>
      </c>
      <c r="C23" s="27">
        <v>187933</v>
      </c>
    </row>
    <row r="24" spans="1:3" ht="33" customHeight="1">
      <c r="A24" s="31" t="s">
        <v>13</v>
      </c>
      <c r="B24" s="80" t="s">
        <v>175</v>
      </c>
      <c r="C24" s="27">
        <v>106100</v>
      </c>
    </row>
    <row r="25" spans="1:3" ht="33" customHeight="1">
      <c r="A25" s="32" t="s">
        <v>14</v>
      </c>
      <c r="B25" s="80" t="s">
        <v>176</v>
      </c>
      <c r="C25" s="27">
        <v>1061521</v>
      </c>
    </row>
    <row r="26" spans="1:3" ht="31.5">
      <c r="A26" s="30" t="s">
        <v>148</v>
      </c>
      <c r="B26" s="93" t="s">
        <v>178</v>
      </c>
      <c r="C26" s="27">
        <v>1060706</v>
      </c>
    </row>
    <row r="27" spans="1:3" ht="31.5" customHeight="1">
      <c r="A27" s="81" t="s">
        <v>177</v>
      </c>
      <c r="B27" s="93" t="s">
        <v>180</v>
      </c>
      <c r="C27" s="27">
        <v>724</v>
      </c>
    </row>
    <row r="28" spans="1:3" ht="31.5" customHeight="1">
      <c r="A28" s="81" t="s">
        <v>181</v>
      </c>
      <c r="B28" s="93" t="s">
        <v>179</v>
      </c>
      <c r="C28" s="27">
        <v>91</v>
      </c>
    </row>
    <row r="29" spans="1:3" ht="33" customHeight="1">
      <c r="A29" s="33" t="s">
        <v>15</v>
      </c>
      <c r="B29" s="38" t="s">
        <v>124</v>
      </c>
      <c r="C29" s="27">
        <v>0</v>
      </c>
    </row>
    <row r="30" spans="1:3" ht="33" customHeight="1">
      <c r="A30" s="33" t="s">
        <v>121</v>
      </c>
      <c r="B30" s="42" t="s">
        <v>182</v>
      </c>
      <c r="C30" s="27">
        <v>0</v>
      </c>
    </row>
    <row r="31" spans="1:3" ht="31.5" customHeight="1">
      <c r="A31" s="81" t="s">
        <v>183</v>
      </c>
      <c r="B31" s="93" t="s">
        <v>199</v>
      </c>
      <c r="C31" s="27">
        <v>0</v>
      </c>
    </row>
    <row r="32" spans="1:3" ht="33" customHeight="1">
      <c r="A32" s="33" t="s">
        <v>122</v>
      </c>
      <c r="B32" s="39" t="s">
        <v>125</v>
      </c>
      <c r="C32" s="27">
        <v>244127</v>
      </c>
    </row>
    <row r="33" spans="1:3" ht="33" customHeight="1">
      <c r="A33" s="33" t="s">
        <v>123</v>
      </c>
      <c r="B33" s="42" t="s">
        <v>198</v>
      </c>
      <c r="C33" s="27">
        <v>44000</v>
      </c>
    </row>
    <row r="34" spans="1:3" s="5" customFormat="1" ht="31.5" customHeight="1">
      <c r="A34" s="34" t="s">
        <v>60</v>
      </c>
      <c r="B34" s="40" t="s">
        <v>61</v>
      </c>
      <c r="C34" s="86">
        <v>0</v>
      </c>
    </row>
    <row r="35" spans="1:3" s="5" customFormat="1" ht="31.5" customHeight="1">
      <c r="A35" s="34" t="s">
        <v>59</v>
      </c>
      <c r="B35" s="40" t="s">
        <v>62</v>
      </c>
      <c r="C35" s="86">
        <v>199444</v>
      </c>
    </row>
    <row r="36" spans="1:3" s="5" customFormat="1" ht="42.75" customHeight="1">
      <c r="A36" s="34" t="s">
        <v>184</v>
      </c>
      <c r="B36" s="40" t="s">
        <v>185</v>
      </c>
      <c r="C36" s="86">
        <f>C12+C14+C25+C31</f>
        <v>1324880</v>
      </c>
    </row>
    <row r="37" spans="1:3" s="3" customFormat="1" ht="30" customHeight="1">
      <c r="A37" s="28" t="s">
        <v>16</v>
      </c>
      <c r="B37" s="47" t="s">
        <v>195</v>
      </c>
      <c r="C37" s="26">
        <f>C38+C39+C40+C48+C50+C56+C57+C55</f>
        <v>59539</v>
      </c>
    </row>
    <row r="38" spans="1:3" ht="28.5" customHeight="1">
      <c r="A38" s="33" t="s">
        <v>17</v>
      </c>
      <c r="B38" s="42" t="s">
        <v>18</v>
      </c>
      <c r="C38" s="83">
        <v>2691</v>
      </c>
    </row>
    <row r="39" spans="1:3" ht="28.5" customHeight="1">
      <c r="A39" s="33" t="s">
        <v>19</v>
      </c>
      <c r="B39" s="42" t="s">
        <v>20</v>
      </c>
      <c r="C39" s="83">
        <v>7328</v>
      </c>
    </row>
    <row r="40" spans="1:3" ht="28.5" customHeight="1">
      <c r="A40" s="33" t="s">
        <v>21</v>
      </c>
      <c r="B40" s="43" t="s">
        <v>32</v>
      </c>
      <c r="C40" s="98">
        <f>C41+C43+C44+C45+C46+C47</f>
        <v>652</v>
      </c>
    </row>
    <row r="41" spans="1:3" ht="28.5" customHeight="1">
      <c r="A41" s="44" t="s">
        <v>40</v>
      </c>
      <c r="B41" s="45" t="s">
        <v>33</v>
      </c>
      <c r="C41" s="83">
        <v>90</v>
      </c>
    </row>
    <row r="42" spans="1:3" ht="28.5" customHeight="1">
      <c r="A42" s="44" t="s">
        <v>41</v>
      </c>
      <c r="B42" s="46" t="s">
        <v>34</v>
      </c>
      <c r="C42" s="83">
        <v>90</v>
      </c>
    </row>
    <row r="43" spans="1:3" ht="28.5" customHeight="1">
      <c r="A43" s="44" t="s">
        <v>42</v>
      </c>
      <c r="B43" s="45" t="s">
        <v>35</v>
      </c>
      <c r="C43" s="83">
        <v>0</v>
      </c>
    </row>
    <row r="44" spans="1:3" ht="28.5" customHeight="1">
      <c r="A44" s="44" t="s">
        <v>43</v>
      </c>
      <c r="B44" s="45" t="s">
        <v>36</v>
      </c>
      <c r="C44" s="83">
        <v>11</v>
      </c>
    </row>
    <row r="45" spans="1:3" ht="28.5" customHeight="1">
      <c r="A45" s="44" t="s">
        <v>44</v>
      </c>
      <c r="B45" s="45" t="s">
        <v>37</v>
      </c>
      <c r="C45" s="83">
        <v>0</v>
      </c>
    </row>
    <row r="46" spans="1:3" ht="28.5" customHeight="1">
      <c r="A46" s="44" t="s">
        <v>45</v>
      </c>
      <c r="B46" s="45" t="s">
        <v>38</v>
      </c>
      <c r="C46" s="83">
        <v>528</v>
      </c>
    </row>
    <row r="47" spans="1:3" ht="28.5" customHeight="1">
      <c r="A47" s="44" t="s">
        <v>46</v>
      </c>
      <c r="B47" s="45" t="s">
        <v>39</v>
      </c>
      <c r="C47" s="83">
        <v>23</v>
      </c>
    </row>
    <row r="48" spans="1:3" ht="28.5" customHeight="1">
      <c r="A48" s="33" t="s">
        <v>22</v>
      </c>
      <c r="B48" s="42" t="s">
        <v>186</v>
      </c>
      <c r="C48" s="83">
        <v>36086</v>
      </c>
    </row>
    <row r="49" spans="1:3" ht="28.5" customHeight="1">
      <c r="A49" s="44" t="s">
        <v>187</v>
      </c>
      <c r="B49" s="45" t="s">
        <v>188</v>
      </c>
      <c r="C49" s="83">
        <v>250</v>
      </c>
    </row>
    <row r="50" spans="1:3" ht="28.5" customHeight="1">
      <c r="A50" s="33" t="s">
        <v>23</v>
      </c>
      <c r="B50" s="43" t="s">
        <v>55</v>
      </c>
      <c r="C50" s="98">
        <f>C51+C52+C53+C54</f>
        <v>7997</v>
      </c>
    </row>
    <row r="51" spans="1:3" ht="28.5" customHeight="1">
      <c r="A51" s="44" t="s">
        <v>51</v>
      </c>
      <c r="B51" s="45" t="s">
        <v>47</v>
      </c>
      <c r="C51" s="87">
        <v>6203</v>
      </c>
    </row>
    <row r="52" spans="1:3" ht="28.5" customHeight="1">
      <c r="A52" s="44" t="s">
        <v>52</v>
      </c>
      <c r="B52" s="45" t="s">
        <v>48</v>
      </c>
      <c r="C52" s="87">
        <v>884</v>
      </c>
    </row>
    <row r="53" spans="1:3" ht="28.5" customHeight="1">
      <c r="A53" s="44" t="s">
        <v>53</v>
      </c>
      <c r="B53" s="45" t="s">
        <v>49</v>
      </c>
      <c r="C53" s="87">
        <v>0</v>
      </c>
    </row>
    <row r="54" spans="1:3" ht="28.5" customHeight="1">
      <c r="A54" s="44" t="s">
        <v>54</v>
      </c>
      <c r="B54" s="45" t="s">
        <v>50</v>
      </c>
      <c r="C54" s="87">
        <v>910</v>
      </c>
    </row>
    <row r="55" spans="1:3" ht="28.5" customHeight="1">
      <c r="A55" s="33" t="s">
        <v>24</v>
      </c>
      <c r="B55" s="42" t="s">
        <v>25</v>
      </c>
      <c r="C55" s="83">
        <v>0</v>
      </c>
    </row>
    <row r="56" spans="1:3" ht="28.5" customHeight="1">
      <c r="A56" s="33" t="s">
        <v>26</v>
      </c>
      <c r="B56" s="42" t="s">
        <v>189</v>
      </c>
      <c r="C56" s="83">
        <v>4395</v>
      </c>
    </row>
    <row r="57" spans="1:3" ht="28.5" customHeight="1">
      <c r="A57" s="33" t="s">
        <v>27</v>
      </c>
      <c r="B57" s="42" t="s">
        <v>28</v>
      </c>
      <c r="C57" s="83">
        <v>390</v>
      </c>
    </row>
    <row r="58" spans="1:3" s="3" customFormat="1" ht="30" customHeight="1">
      <c r="A58" s="35" t="s">
        <v>29</v>
      </c>
      <c r="B58" s="47" t="s">
        <v>190</v>
      </c>
      <c r="C58" s="85">
        <f>C59+C60+C61+C62</f>
        <v>6435</v>
      </c>
    </row>
    <row r="59" spans="1:3" ht="42" customHeight="1">
      <c r="A59" s="33" t="s">
        <v>104</v>
      </c>
      <c r="B59" s="42" t="s">
        <v>126</v>
      </c>
      <c r="C59" s="83">
        <v>450</v>
      </c>
    </row>
    <row r="60" spans="1:3" ht="31.5" customHeight="1">
      <c r="A60" s="33" t="s">
        <v>30</v>
      </c>
      <c r="B60" s="42" t="s">
        <v>57</v>
      </c>
      <c r="C60" s="83">
        <v>5385</v>
      </c>
    </row>
    <row r="61" spans="1:3" ht="31.5" customHeight="1">
      <c r="A61" s="33" t="s">
        <v>31</v>
      </c>
      <c r="B61" s="42" t="s">
        <v>106</v>
      </c>
      <c r="C61" s="83">
        <v>0</v>
      </c>
    </row>
    <row r="62" spans="1:3" ht="31.5" customHeight="1">
      <c r="A62" s="33" t="s">
        <v>105</v>
      </c>
      <c r="B62" s="42" t="s">
        <v>107</v>
      </c>
      <c r="C62" s="83">
        <v>600</v>
      </c>
    </row>
    <row r="63" spans="1:3" ht="32.25" customHeight="1">
      <c r="A63" s="35" t="s">
        <v>112</v>
      </c>
      <c r="B63" s="47" t="s">
        <v>133</v>
      </c>
      <c r="C63" s="85">
        <v>3066</v>
      </c>
    </row>
  </sheetData>
  <sheetProtection formatCells="0" formatColumns="0" formatRows="0" insertColumns="0" insertRows="0" insertHyperlinks="0" deleteColumns="0" deleteRows="0"/>
  <mergeCells count="4">
    <mergeCell ref="A4:A5"/>
    <mergeCell ref="B4:B5"/>
    <mergeCell ref="C4:C5"/>
    <mergeCell ref="A1:C1"/>
  </mergeCells>
  <printOptions horizontalCentered="1"/>
  <pageMargins left="0" right="0" top="0.3937007874015748" bottom="0.5905511811023623" header="0.5118110236220472" footer="0.3937007874015748"/>
  <pageSetup fitToHeight="1" fitToWidth="1" horizontalDpi="600" verticalDpi="600" orientation="portrait" paperSize="9" scale="38" r:id="rId1"/>
  <headerFooter alignWithMargins="0">
    <oddFooter>&amp;R&amp;20&amp;P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C63"/>
  <sheetViews>
    <sheetView showGridLines="0" view="pageBreakPreview" zoomScale="55" zoomScaleNormal="70" zoomScaleSheetLayoutView="55" zoomScalePageLayoutView="0" workbookViewId="0" topLeftCell="A1">
      <pane ySplit="7" topLeftCell="A8" activePane="bottomLeft" state="frozen"/>
      <selection pane="topLeft" activeCell="H17" sqref="H17"/>
      <selection pane="bottomLeft" activeCell="H17" sqref="H17"/>
    </sheetView>
  </sheetViews>
  <sheetFormatPr defaultColWidth="9.00390625" defaultRowHeight="12.75"/>
  <cols>
    <col min="1" max="1" width="9.125" style="2" customWidth="1"/>
    <col min="2" max="2" width="128.75390625" style="2" customWidth="1"/>
    <col min="3" max="3" width="25.75390625" style="2" customWidth="1"/>
    <col min="4" max="16384" width="9.125" style="2" customWidth="1"/>
  </cols>
  <sheetData>
    <row r="1" spans="1:3" s="50" customFormat="1" ht="54.75" customHeight="1">
      <c r="A1" s="114" t="str">
        <f>NFZ!A1</f>
        <v>ROCZNY PLAN FINANSOWY NARODOWEGO FUNDUSZU ZDROWIA NA ROK 2013</v>
      </c>
      <c r="B1" s="114"/>
      <c r="C1" s="114"/>
    </row>
    <row r="2" spans="1:3" s="52" customFormat="1" ht="33" customHeight="1">
      <c r="A2" s="92" t="s">
        <v>75</v>
      </c>
      <c r="B2" s="92"/>
      <c r="C2" s="102"/>
    </row>
    <row r="3" spans="1:3" ht="33" customHeight="1">
      <c r="A3" s="1"/>
      <c r="B3" s="78"/>
      <c r="C3" s="90" t="s">
        <v>166</v>
      </c>
    </row>
    <row r="4" spans="1:3" s="6" customFormat="1" ht="45" customHeight="1">
      <c r="A4" s="115" t="s">
        <v>137</v>
      </c>
      <c r="B4" s="113" t="s">
        <v>56</v>
      </c>
      <c r="C4" s="111" t="str">
        <f>Dolnośląski!C4</f>
        <v>Plan finansowy oddziału wojewódzkiego Narodowego Funduszu Zdrowia na 2013 rok</v>
      </c>
    </row>
    <row r="5" spans="1:3" s="6" customFormat="1" ht="45" customHeight="1">
      <c r="A5" s="113"/>
      <c r="B5" s="113"/>
      <c r="C5" s="112"/>
    </row>
    <row r="6" spans="1:3" s="4" customFormat="1" ht="14.25">
      <c r="A6" s="23">
        <v>1</v>
      </c>
      <c r="B6" s="24">
        <v>2</v>
      </c>
      <c r="C6" s="23">
        <v>3</v>
      </c>
    </row>
    <row r="7" spans="1:3" s="3" customFormat="1" ht="30" customHeight="1">
      <c r="A7" s="25" t="s">
        <v>0</v>
      </c>
      <c r="B7" s="41" t="s">
        <v>174</v>
      </c>
      <c r="C7" s="103">
        <f>C8+C9+C10+C15+C16+C17+C18+C19+C20+C21+C22+C23+C24+C25+C29+C30+C32+C33</f>
        <v>2131241</v>
      </c>
    </row>
    <row r="8" spans="1:3" ht="33" customHeight="1">
      <c r="A8" s="31" t="s">
        <v>1</v>
      </c>
      <c r="B8" s="80" t="s">
        <v>138</v>
      </c>
      <c r="C8" s="83">
        <v>254680</v>
      </c>
    </row>
    <row r="9" spans="1:3" ht="33" customHeight="1">
      <c r="A9" s="31" t="s">
        <v>2</v>
      </c>
      <c r="B9" s="80" t="s">
        <v>139</v>
      </c>
      <c r="C9" s="83">
        <v>140872</v>
      </c>
    </row>
    <row r="10" spans="1:3" ht="33" customHeight="1">
      <c r="A10" s="31" t="s">
        <v>3</v>
      </c>
      <c r="B10" s="80" t="s">
        <v>136</v>
      </c>
      <c r="C10" s="83">
        <v>847163</v>
      </c>
    </row>
    <row r="11" spans="1:3" ht="31.5" customHeight="1">
      <c r="A11" s="81" t="s">
        <v>58</v>
      </c>
      <c r="B11" s="93" t="s">
        <v>167</v>
      </c>
      <c r="C11" s="83">
        <v>63280</v>
      </c>
    </row>
    <row r="12" spans="1:3" ht="31.5" customHeight="1">
      <c r="A12" s="81" t="s">
        <v>168</v>
      </c>
      <c r="B12" s="93" t="s">
        <v>171</v>
      </c>
      <c r="C12" s="83">
        <v>56634</v>
      </c>
    </row>
    <row r="13" spans="1:3" ht="31.5" customHeight="1">
      <c r="A13" s="81" t="s">
        <v>169</v>
      </c>
      <c r="B13" s="93" t="s">
        <v>172</v>
      </c>
      <c r="C13" s="83">
        <v>38021</v>
      </c>
    </row>
    <row r="14" spans="1:3" ht="31.5" customHeight="1">
      <c r="A14" s="81" t="s">
        <v>170</v>
      </c>
      <c r="B14" s="93" t="s">
        <v>173</v>
      </c>
      <c r="C14" s="83">
        <v>15481</v>
      </c>
    </row>
    <row r="15" spans="1:3" ht="33" customHeight="1">
      <c r="A15" s="31" t="s">
        <v>4</v>
      </c>
      <c r="B15" s="80" t="s">
        <v>144</v>
      </c>
      <c r="C15" s="83">
        <v>60367</v>
      </c>
    </row>
    <row r="16" spans="1:3" ht="33" customHeight="1">
      <c r="A16" s="31" t="s">
        <v>5</v>
      </c>
      <c r="B16" s="80" t="s">
        <v>140</v>
      </c>
      <c r="C16" s="83">
        <v>63459</v>
      </c>
    </row>
    <row r="17" spans="1:3" ht="33" customHeight="1">
      <c r="A17" s="31" t="s">
        <v>6</v>
      </c>
      <c r="B17" s="80" t="s">
        <v>146</v>
      </c>
      <c r="C17" s="83">
        <v>38778</v>
      </c>
    </row>
    <row r="18" spans="1:3" ht="33" customHeight="1">
      <c r="A18" s="31" t="s">
        <v>7</v>
      </c>
      <c r="B18" s="80" t="s">
        <v>145</v>
      </c>
      <c r="C18" s="83">
        <v>10849</v>
      </c>
    </row>
    <row r="19" spans="1:3" ht="33" customHeight="1">
      <c r="A19" s="31" t="s">
        <v>8</v>
      </c>
      <c r="B19" s="80" t="s">
        <v>141</v>
      </c>
      <c r="C19" s="83">
        <v>59740</v>
      </c>
    </row>
    <row r="20" spans="1:3" ht="33" customHeight="1">
      <c r="A20" s="31" t="s">
        <v>9</v>
      </c>
      <c r="B20" s="80" t="s">
        <v>142</v>
      </c>
      <c r="C20" s="83">
        <v>25000</v>
      </c>
    </row>
    <row r="21" spans="1:3" ht="33" customHeight="1">
      <c r="A21" s="31" t="s">
        <v>10</v>
      </c>
      <c r="B21" s="80" t="s">
        <v>147</v>
      </c>
      <c r="C21" s="83">
        <v>1400</v>
      </c>
    </row>
    <row r="22" spans="1:3" ht="46.5" customHeight="1">
      <c r="A22" s="31" t="s">
        <v>11</v>
      </c>
      <c r="B22" s="80" t="s">
        <v>143</v>
      </c>
      <c r="C22" s="83">
        <v>5104</v>
      </c>
    </row>
    <row r="23" spans="1:3" ht="33" customHeight="1">
      <c r="A23" s="31" t="s">
        <v>12</v>
      </c>
      <c r="B23" s="80" t="s">
        <v>197</v>
      </c>
      <c r="C23" s="83">
        <v>42483</v>
      </c>
    </row>
    <row r="24" spans="1:3" ht="33" customHeight="1">
      <c r="A24" s="31" t="s">
        <v>13</v>
      </c>
      <c r="B24" s="80" t="s">
        <v>175</v>
      </c>
      <c r="C24" s="83">
        <v>30039</v>
      </c>
    </row>
    <row r="25" spans="1:3" ht="33" customHeight="1">
      <c r="A25" s="32" t="s">
        <v>14</v>
      </c>
      <c r="B25" s="80" t="s">
        <v>176</v>
      </c>
      <c r="C25" s="83">
        <v>276730</v>
      </c>
    </row>
    <row r="26" spans="1:3" ht="31.5">
      <c r="A26" s="30" t="s">
        <v>148</v>
      </c>
      <c r="B26" s="93" t="s">
        <v>178</v>
      </c>
      <c r="C26" s="83">
        <v>276508</v>
      </c>
    </row>
    <row r="27" spans="1:3" ht="31.5" customHeight="1">
      <c r="A27" s="81" t="s">
        <v>177</v>
      </c>
      <c r="B27" s="93" t="s">
        <v>180</v>
      </c>
      <c r="C27" s="83">
        <v>88</v>
      </c>
    </row>
    <row r="28" spans="1:3" ht="31.5" customHeight="1">
      <c r="A28" s="81" t="s">
        <v>181</v>
      </c>
      <c r="B28" s="93" t="s">
        <v>179</v>
      </c>
      <c r="C28" s="83">
        <v>134</v>
      </c>
    </row>
    <row r="29" spans="1:3" ht="33" customHeight="1">
      <c r="A29" s="33" t="s">
        <v>15</v>
      </c>
      <c r="B29" s="38" t="s">
        <v>124</v>
      </c>
      <c r="C29" s="83">
        <v>0</v>
      </c>
    </row>
    <row r="30" spans="1:3" ht="33" customHeight="1">
      <c r="A30" s="33" t="s">
        <v>121</v>
      </c>
      <c r="B30" s="42" t="s">
        <v>182</v>
      </c>
      <c r="C30" s="83">
        <v>0</v>
      </c>
    </row>
    <row r="31" spans="1:3" ht="31.5" customHeight="1">
      <c r="A31" s="81" t="s">
        <v>183</v>
      </c>
      <c r="B31" s="93" t="s">
        <v>199</v>
      </c>
      <c r="C31" s="83">
        <v>0</v>
      </c>
    </row>
    <row r="32" spans="1:3" ht="33" customHeight="1">
      <c r="A32" s="33" t="s">
        <v>122</v>
      </c>
      <c r="B32" s="39" t="s">
        <v>125</v>
      </c>
      <c r="C32" s="83">
        <v>195861</v>
      </c>
    </row>
    <row r="33" spans="1:3" ht="33" customHeight="1">
      <c r="A33" s="33" t="s">
        <v>123</v>
      </c>
      <c r="B33" s="42" t="s">
        <v>198</v>
      </c>
      <c r="C33" s="83">
        <v>78716</v>
      </c>
    </row>
    <row r="34" spans="1:3" s="5" customFormat="1" ht="31.5" customHeight="1">
      <c r="A34" s="34" t="s">
        <v>60</v>
      </c>
      <c r="B34" s="40" t="s">
        <v>61</v>
      </c>
      <c r="C34" s="86">
        <v>0</v>
      </c>
    </row>
    <row r="35" spans="1:3" s="5" customFormat="1" ht="31.5" customHeight="1">
      <c r="A35" s="34" t="s">
        <v>59</v>
      </c>
      <c r="B35" s="40" t="s">
        <v>62</v>
      </c>
      <c r="C35" s="86">
        <v>56453</v>
      </c>
    </row>
    <row r="36" spans="1:3" s="5" customFormat="1" ht="42.75" customHeight="1">
      <c r="A36" s="34" t="s">
        <v>184</v>
      </c>
      <c r="B36" s="40" t="s">
        <v>185</v>
      </c>
      <c r="C36" s="86">
        <f>C12+C14+C25+C31</f>
        <v>348845</v>
      </c>
    </row>
    <row r="37" spans="1:3" s="3" customFormat="1" ht="30" customHeight="1">
      <c r="A37" s="28" t="s">
        <v>16</v>
      </c>
      <c r="B37" s="47" t="s">
        <v>195</v>
      </c>
      <c r="C37" s="26">
        <f>C38+C39+C40+C48+C50+C56+C57+C55</f>
        <v>18638</v>
      </c>
    </row>
    <row r="38" spans="1:3" ht="28.5" customHeight="1">
      <c r="A38" s="33" t="s">
        <v>17</v>
      </c>
      <c r="B38" s="42" t="s">
        <v>18</v>
      </c>
      <c r="C38" s="83">
        <v>874</v>
      </c>
    </row>
    <row r="39" spans="1:3" ht="28.5" customHeight="1">
      <c r="A39" s="33" t="s">
        <v>19</v>
      </c>
      <c r="B39" s="42" t="s">
        <v>20</v>
      </c>
      <c r="C39" s="83">
        <v>1926</v>
      </c>
    </row>
    <row r="40" spans="1:3" ht="28.5" customHeight="1">
      <c r="A40" s="33" t="s">
        <v>21</v>
      </c>
      <c r="B40" s="43" t="s">
        <v>32</v>
      </c>
      <c r="C40" s="98">
        <f>C41+C43+C44+C45+C46+C47</f>
        <v>55</v>
      </c>
    </row>
    <row r="41" spans="1:3" ht="28.5" customHeight="1">
      <c r="A41" s="44" t="s">
        <v>40</v>
      </c>
      <c r="B41" s="45" t="s">
        <v>33</v>
      </c>
      <c r="C41" s="83">
        <v>7</v>
      </c>
    </row>
    <row r="42" spans="1:3" ht="28.5" customHeight="1">
      <c r="A42" s="44" t="s">
        <v>41</v>
      </c>
      <c r="B42" s="46" t="s">
        <v>34</v>
      </c>
      <c r="C42" s="83">
        <v>7</v>
      </c>
    </row>
    <row r="43" spans="1:3" ht="28.5" customHeight="1">
      <c r="A43" s="44" t="s">
        <v>42</v>
      </c>
      <c r="B43" s="45" t="s">
        <v>35</v>
      </c>
      <c r="C43" s="83">
        <v>3</v>
      </c>
    </row>
    <row r="44" spans="1:3" ht="28.5" customHeight="1">
      <c r="A44" s="44" t="s">
        <v>43</v>
      </c>
      <c r="B44" s="45" t="s">
        <v>36</v>
      </c>
      <c r="C44" s="83">
        <v>0</v>
      </c>
    </row>
    <row r="45" spans="1:3" ht="28.5" customHeight="1">
      <c r="A45" s="44" t="s">
        <v>44</v>
      </c>
      <c r="B45" s="45" t="s">
        <v>37</v>
      </c>
      <c r="C45" s="83">
        <v>0</v>
      </c>
    </row>
    <row r="46" spans="1:3" ht="28.5" customHeight="1">
      <c r="A46" s="44" t="s">
        <v>45</v>
      </c>
      <c r="B46" s="45" t="s">
        <v>38</v>
      </c>
      <c r="C46" s="83">
        <v>45</v>
      </c>
    </row>
    <row r="47" spans="1:3" ht="28.5" customHeight="1">
      <c r="A47" s="44" t="s">
        <v>46</v>
      </c>
      <c r="B47" s="45" t="s">
        <v>39</v>
      </c>
      <c r="C47" s="83">
        <v>0</v>
      </c>
    </row>
    <row r="48" spans="1:3" ht="28.5" customHeight="1">
      <c r="A48" s="33" t="s">
        <v>22</v>
      </c>
      <c r="B48" s="42" t="s">
        <v>186</v>
      </c>
      <c r="C48" s="83">
        <v>10128</v>
      </c>
    </row>
    <row r="49" spans="1:3" ht="28.5" customHeight="1">
      <c r="A49" s="44" t="s">
        <v>187</v>
      </c>
      <c r="B49" s="45" t="s">
        <v>188</v>
      </c>
      <c r="C49" s="83">
        <v>35</v>
      </c>
    </row>
    <row r="50" spans="1:3" ht="28.5" customHeight="1">
      <c r="A50" s="33" t="s">
        <v>23</v>
      </c>
      <c r="B50" s="43" t="s">
        <v>55</v>
      </c>
      <c r="C50" s="98">
        <f>C51+C52+C53+C54</f>
        <v>2250</v>
      </c>
    </row>
    <row r="51" spans="1:3" ht="28.5" customHeight="1">
      <c r="A51" s="44" t="s">
        <v>51</v>
      </c>
      <c r="B51" s="45" t="s">
        <v>47</v>
      </c>
      <c r="C51" s="87">
        <v>1741</v>
      </c>
    </row>
    <row r="52" spans="1:3" ht="28.5" customHeight="1">
      <c r="A52" s="44" t="s">
        <v>52</v>
      </c>
      <c r="B52" s="45" t="s">
        <v>48</v>
      </c>
      <c r="C52" s="87">
        <v>248</v>
      </c>
    </row>
    <row r="53" spans="1:3" ht="28.5" customHeight="1">
      <c r="A53" s="44" t="s">
        <v>53</v>
      </c>
      <c r="B53" s="45" t="s">
        <v>49</v>
      </c>
      <c r="C53" s="87">
        <v>0</v>
      </c>
    </row>
    <row r="54" spans="1:3" ht="28.5" customHeight="1">
      <c r="A54" s="44" t="s">
        <v>54</v>
      </c>
      <c r="B54" s="45" t="s">
        <v>50</v>
      </c>
      <c r="C54" s="87">
        <v>261</v>
      </c>
    </row>
    <row r="55" spans="1:3" ht="28.5" customHeight="1">
      <c r="A55" s="33" t="s">
        <v>24</v>
      </c>
      <c r="B55" s="42" t="s">
        <v>25</v>
      </c>
      <c r="C55" s="83">
        <v>0</v>
      </c>
    </row>
    <row r="56" spans="1:3" ht="28.5" customHeight="1">
      <c r="A56" s="33" t="s">
        <v>26</v>
      </c>
      <c r="B56" s="42" t="s">
        <v>189</v>
      </c>
      <c r="C56" s="83">
        <v>3231</v>
      </c>
    </row>
    <row r="57" spans="1:3" ht="28.5" customHeight="1">
      <c r="A57" s="33" t="s">
        <v>27</v>
      </c>
      <c r="B57" s="42" t="s">
        <v>28</v>
      </c>
      <c r="C57" s="83">
        <v>174</v>
      </c>
    </row>
    <row r="58" spans="1:3" s="3" customFormat="1" ht="30" customHeight="1">
      <c r="A58" s="35" t="s">
        <v>29</v>
      </c>
      <c r="B58" s="47" t="s">
        <v>190</v>
      </c>
      <c r="C58" s="85">
        <f>C59+C60+C61+C62</f>
        <v>25678</v>
      </c>
    </row>
    <row r="59" spans="1:3" ht="42" customHeight="1">
      <c r="A59" s="33" t="s">
        <v>104</v>
      </c>
      <c r="B59" s="42" t="s">
        <v>126</v>
      </c>
      <c r="C59" s="83">
        <v>3</v>
      </c>
    </row>
    <row r="60" spans="1:3" ht="31.5" customHeight="1">
      <c r="A60" s="33" t="s">
        <v>30</v>
      </c>
      <c r="B60" s="42" t="s">
        <v>57</v>
      </c>
      <c r="C60" s="83">
        <v>24175</v>
      </c>
    </row>
    <row r="61" spans="1:3" ht="31.5" customHeight="1">
      <c r="A61" s="33" t="s">
        <v>31</v>
      </c>
      <c r="B61" s="42" t="s">
        <v>106</v>
      </c>
      <c r="C61" s="83">
        <v>0</v>
      </c>
    </row>
    <row r="62" spans="1:3" ht="31.5" customHeight="1">
      <c r="A62" s="33" t="s">
        <v>105</v>
      </c>
      <c r="B62" s="42" t="s">
        <v>107</v>
      </c>
      <c r="C62" s="83">
        <v>1500</v>
      </c>
    </row>
    <row r="63" spans="1:3" ht="32.25" customHeight="1">
      <c r="A63" s="35" t="s">
        <v>112</v>
      </c>
      <c r="B63" s="47" t="s">
        <v>133</v>
      </c>
      <c r="C63" s="85">
        <v>3885</v>
      </c>
    </row>
  </sheetData>
  <sheetProtection formatCells="0" formatColumns="0" formatRows="0" insertColumns="0" insertRows="0" insertHyperlinks="0" deleteColumns="0" deleteRows="0"/>
  <mergeCells count="4">
    <mergeCell ref="A4:A5"/>
    <mergeCell ref="B4:B5"/>
    <mergeCell ref="C4:C5"/>
    <mergeCell ref="A1:C1"/>
  </mergeCells>
  <printOptions horizontalCentered="1"/>
  <pageMargins left="0" right="0" top="0.3937007874015748" bottom="0.5905511811023623" header="0.5118110236220472" footer="0.3937007874015748"/>
  <pageSetup fitToHeight="1" fitToWidth="1" horizontalDpi="600" verticalDpi="600" orientation="portrait" paperSize="9" scale="38" r:id="rId1"/>
  <headerFooter alignWithMargins="0">
    <oddFooter>&amp;R&amp;20&amp;P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C63"/>
  <sheetViews>
    <sheetView showGridLines="0" view="pageBreakPreview" zoomScale="55" zoomScaleNormal="70" zoomScaleSheetLayoutView="55" zoomScalePageLayoutView="0" workbookViewId="0" topLeftCell="A1">
      <pane xSplit="2" ySplit="7" topLeftCell="C8" activePane="bottomRight" state="frozen"/>
      <selection pane="topLeft" activeCell="H17" sqref="H17"/>
      <selection pane="topRight" activeCell="H17" sqref="H17"/>
      <selection pane="bottomLeft" activeCell="H17" sqref="H17"/>
      <selection pane="bottomRight" activeCell="H17" sqref="H17"/>
    </sheetView>
  </sheetViews>
  <sheetFormatPr defaultColWidth="9.00390625" defaultRowHeight="12.75"/>
  <cols>
    <col min="1" max="1" width="9.125" style="2" customWidth="1"/>
    <col min="2" max="2" width="128.75390625" style="2" customWidth="1"/>
    <col min="3" max="3" width="25.75390625" style="2" customWidth="1"/>
    <col min="4" max="16384" width="9.125" style="2" customWidth="1"/>
  </cols>
  <sheetData>
    <row r="1" spans="1:3" s="50" customFormat="1" ht="54.75" customHeight="1">
      <c r="A1" s="114" t="str">
        <f>NFZ!A1</f>
        <v>ROCZNY PLAN FINANSOWY NARODOWEGO FUNDUSZU ZDROWIA NA ROK 2013</v>
      </c>
      <c r="B1" s="114"/>
      <c r="C1" s="114"/>
    </row>
    <row r="2" spans="1:3" s="52" customFormat="1" ht="33" customHeight="1">
      <c r="A2" s="92" t="s">
        <v>76</v>
      </c>
      <c r="B2" s="92"/>
      <c r="C2" s="102"/>
    </row>
    <row r="3" spans="1:3" ht="33" customHeight="1">
      <c r="A3" s="1"/>
      <c r="B3" s="78"/>
      <c r="C3" s="90" t="s">
        <v>166</v>
      </c>
    </row>
    <row r="4" spans="1:3" s="6" customFormat="1" ht="45" customHeight="1">
      <c r="A4" s="115" t="s">
        <v>137</v>
      </c>
      <c r="B4" s="113" t="s">
        <v>56</v>
      </c>
      <c r="C4" s="111" t="str">
        <f>Dolnośląski!C4</f>
        <v>Plan finansowy oddziału wojewódzkiego Narodowego Funduszu Zdrowia na 2013 rok</v>
      </c>
    </row>
    <row r="5" spans="1:3" s="6" customFormat="1" ht="45" customHeight="1">
      <c r="A5" s="113"/>
      <c r="B5" s="113"/>
      <c r="C5" s="112"/>
    </row>
    <row r="6" spans="1:3" s="4" customFormat="1" ht="14.25">
      <c r="A6" s="23">
        <v>1</v>
      </c>
      <c r="B6" s="24">
        <v>2</v>
      </c>
      <c r="C6" s="23">
        <v>3</v>
      </c>
    </row>
    <row r="7" spans="1:3" s="3" customFormat="1" ht="30" customHeight="1">
      <c r="A7" s="25" t="s">
        <v>0</v>
      </c>
      <c r="B7" s="41" t="s">
        <v>174</v>
      </c>
      <c r="C7" s="103">
        <f>C8+C9+C10+C15+C16+C17+C18+C19+C20+C21+C22+C23+C24+C25+C29+C30+C32+C33</f>
        <v>2252858</v>
      </c>
    </row>
    <row r="8" spans="1:3" ht="33" customHeight="1">
      <c r="A8" s="31" t="s">
        <v>1</v>
      </c>
      <c r="B8" s="80" t="s">
        <v>138</v>
      </c>
      <c r="C8" s="83">
        <v>281000</v>
      </c>
    </row>
    <row r="9" spans="1:3" ht="33" customHeight="1">
      <c r="A9" s="31" t="s">
        <v>2</v>
      </c>
      <c r="B9" s="80" t="s">
        <v>139</v>
      </c>
      <c r="C9" s="83">
        <v>177358</v>
      </c>
    </row>
    <row r="10" spans="1:3" ht="33" customHeight="1">
      <c r="A10" s="31" t="s">
        <v>3</v>
      </c>
      <c r="B10" s="80" t="s">
        <v>136</v>
      </c>
      <c r="C10" s="83">
        <v>917764</v>
      </c>
    </row>
    <row r="11" spans="1:3" ht="31.5" customHeight="1">
      <c r="A11" s="81" t="s">
        <v>58</v>
      </c>
      <c r="B11" s="93" t="s">
        <v>167</v>
      </c>
      <c r="C11" s="83">
        <v>57210</v>
      </c>
    </row>
    <row r="12" spans="1:3" ht="31.5" customHeight="1">
      <c r="A12" s="81" t="s">
        <v>168</v>
      </c>
      <c r="B12" s="93" t="s">
        <v>171</v>
      </c>
      <c r="C12" s="83">
        <v>52937</v>
      </c>
    </row>
    <row r="13" spans="1:3" ht="31.5" customHeight="1">
      <c r="A13" s="81" t="s">
        <v>169</v>
      </c>
      <c r="B13" s="93" t="s">
        <v>172</v>
      </c>
      <c r="C13" s="83">
        <v>42103</v>
      </c>
    </row>
    <row r="14" spans="1:3" ht="31.5" customHeight="1">
      <c r="A14" s="81" t="s">
        <v>170</v>
      </c>
      <c r="B14" s="93" t="s">
        <v>173</v>
      </c>
      <c r="C14" s="83">
        <v>23328</v>
      </c>
    </row>
    <row r="15" spans="1:3" ht="33" customHeight="1">
      <c r="A15" s="31" t="s">
        <v>4</v>
      </c>
      <c r="B15" s="80" t="s">
        <v>144</v>
      </c>
      <c r="C15" s="83">
        <v>69517</v>
      </c>
    </row>
    <row r="16" spans="1:3" ht="33" customHeight="1">
      <c r="A16" s="31" t="s">
        <v>5</v>
      </c>
      <c r="B16" s="80" t="s">
        <v>140</v>
      </c>
      <c r="C16" s="83">
        <v>64887</v>
      </c>
    </row>
    <row r="17" spans="1:3" ht="33" customHeight="1">
      <c r="A17" s="31" t="s">
        <v>6</v>
      </c>
      <c r="B17" s="80" t="s">
        <v>146</v>
      </c>
      <c r="C17" s="83">
        <v>33994</v>
      </c>
    </row>
    <row r="18" spans="1:3" ht="33" customHeight="1">
      <c r="A18" s="31" t="s">
        <v>7</v>
      </c>
      <c r="B18" s="80" t="s">
        <v>145</v>
      </c>
      <c r="C18" s="83">
        <v>14804</v>
      </c>
    </row>
    <row r="19" spans="1:3" ht="33" customHeight="1">
      <c r="A19" s="31" t="s">
        <v>8</v>
      </c>
      <c r="B19" s="80" t="s">
        <v>141</v>
      </c>
      <c r="C19" s="83">
        <v>81647</v>
      </c>
    </row>
    <row r="20" spans="1:3" ht="33" customHeight="1">
      <c r="A20" s="31" t="s">
        <v>9</v>
      </c>
      <c r="B20" s="80" t="s">
        <v>142</v>
      </c>
      <c r="C20" s="83">
        <v>19674</v>
      </c>
    </row>
    <row r="21" spans="1:3" ht="33" customHeight="1">
      <c r="A21" s="31" t="s">
        <v>10</v>
      </c>
      <c r="B21" s="80" t="s">
        <v>147</v>
      </c>
      <c r="C21" s="83">
        <v>3000</v>
      </c>
    </row>
    <row r="22" spans="1:3" ht="46.5" customHeight="1">
      <c r="A22" s="31" t="s">
        <v>11</v>
      </c>
      <c r="B22" s="80" t="s">
        <v>143</v>
      </c>
      <c r="C22" s="83">
        <v>6855</v>
      </c>
    </row>
    <row r="23" spans="1:3" ht="33" customHeight="1">
      <c r="A23" s="31" t="s">
        <v>12</v>
      </c>
      <c r="B23" s="80" t="s">
        <v>197</v>
      </c>
      <c r="C23" s="83">
        <v>53491</v>
      </c>
    </row>
    <row r="24" spans="1:3" ht="33" customHeight="1">
      <c r="A24" s="31" t="s">
        <v>13</v>
      </c>
      <c r="B24" s="80" t="s">
        <v>175</v>
      </c>
      <c r="C24" s="83">
        <v>28000</v>
      </c>
    </row>
    <row r="25" spans="1:3" ht="33" customHeight="1">
      <c r="A25" s="32" t="s">
        <v>14</v>
      </c>
      <c r="B25" s="80" t="s">
        <v>176</v>
      </c>
      <c r="C25" s="83">
        <v>275705</v>
      </c>
    </row>
    <row r="26" spans="1:3" ht="31.5">
      <c r="A26" s="30" t="s">
        <v>148</v>
      </c>
      <c r="B26" s="93" t="s">
        <v>178</v>
      </c>
      <c r="C26" s="83">
        <v>275185</v>
      </c>
    </row>
    <row r="27" spans="1:3" ht="31.5" customHeight="1">
      <c r="A27" s="81" t="s">
        <v>177</v>
      </c>
      <c r="B27" s="93" t="s">
        <v>180</v>
      </c>
      <c r="C27" s="83">
        <v>370</v>
      </c>
    </row>
    <row r="28" spans="1:3" ht="31.5" customHeight="1">
      <c r="A28" s="81" t="s">
        <v>181</v>
      </c>
      <c r="B28" s="93" t="s">
        <v>179</v>
      </c>
      <c r="C28" s="83">
        <v>150</v>
      </c>
    </row>
    <row r="29" spans="1:3" ht="33" customHeight="1">
      <c r="A29" s="33" t="s">
        <v>15</v>
      </c>
      <c r="B29" s="38" t="s">
        <v>124</v>
      </c>
      <c r="C29" s="83">
        <v>0</v>
      </c>
    </row>
    <row r="30" spans="1:3" ht="33" customHeight="1">
      <c r="A30" s="33" t="s">
        <v>121</v>
      </c>
      <c r="B30" s="42" t="s">
        <v>182</v>
      </c>
      <c r="C30" s="83">
        <v>0</v>
      </c>
    </row>
    <row r="31" spans="1:3" ht="31.5" customHeight="1">
      <c r="A31" s="81" t="s">
        <v>183</v>
      </c>
      <c r="B31" s="93" t="s">
        <v>199</v>
      </c>
      <c r="C31" s="83">
        <v>0</v>
      </c>
    </row>
    <row r="32" spans="1:3" ht="33" customHeight="1">
      <c r="A32" s="33" t="s">
        <v>122</v>
      </c>
      <c r="B32" s="39" t="s">
        <v>125</v>
      </c>
      <c r="C32" s="83">
        <v>225162</v>
      </c>
    </row>
    <row r="33" spans="1:3" ht="33" customHeight="1">
      <c r="A33" s="33" t="s">
        <v>123</v>
      </c>
      <c r="B33" s="42" t="s">
        <v>198</v>
      </c>
      <c r="C33" s="83">
        <v>0</v>
      </c>
    </row>
    <row r="34" spans="1:3" s="5" customFormat="1" ht="31.5" customHeight="1">
      <c r="A34" s="34" t="s">
        <v>60</v>
      </c>
      <c r="B34" s="40" t="s">
        <v>61</v>
      </c>
      <c r="C34" s="86">
        <v>0</v>
      </c>
    </row>
    <row r="35" spans="1:3" s="5" customFormat="1" ht="31.5" customHeight="1">
      <c r="A35" s="34" t="s">
        <v>59</v>
      </c>
      <c r="B35" s="40" t="s">
        <v>62</v>
      </c>
      <c r="C35" s="86">
        <v>91856</v>
      </c>
    </row>
    <row r="36" spans="1:3" s="5" customFormat="1" ht="42.75" customHeight="1">
      <c r="A36" s="34" t="s">
        <v>184</v>
      </c>
      <c r="B36" s="40" t="s">
        <v>185</v>
      </c>
      <c r="C36" s="86">
        <f>C12+C14+C25+C31</f>
        <v>351970</v>
      </c>
    </row>
    <row r="37" spans="1:3" s="3" customFormat="1" ht="30" customHeight="1">
      <c r="A37" s="28" t="s">
        <v>16</v>
      </c>
      <c r="B37" s="47" t="s">
        <v>195</v>
      </c>
      <c r="C37" s="26">
        <f>C38+C39+C40+C48+C50+C56+C57+C55</f>
        <v>19035</v>
      </c>
    </row>
    <row r="38" spans="1:3" ht="28.5" customHeight="1">
      <c r="A38" s="33" t="s">
        <v>17</v>
      </c>
      <c r="B38" s="42" t="s">
        <v>18</v>
      </c>
      <c r="C38" s="83">
        <v>820</v>
      </c>
    </row>
    <row r="39" spans="1:3" ht="28.5" customHeight="1">
      <c r="A39" s="33" t="s">
        <v>19</v>
      </c>
      <c r="B39" s="42" t="s">
        <v>20</v>
      </c>
      <c r="C39" s="83">
        <v>1880</v>
      </c>
    </row>
    <row r="40" spans="1:3" ht="28.5" customHeight="1">
      <c r="A40" s="33" t="s">
        <v>21</v>
      </c>
      <c r="B40" s="43" t="s">
        <v>32</v>
      </c>
      <c r="C40" s="98">
        <f>C41+C43+C44+C45+C46+C47</f>
        <v>108</v>
      </c>
    </row>
    <row r="41" spans="1:3" ht="28.5" customHeight="1">
      <c r="A41" s="44" t="s">
        <v>40</v>
      </c>
      <c r="B41" s="45" t="s">
        <v>33</v>
      </c>
      <c r="C41" s="83">
        <v>34</v>
      </c>
    </row>
    <row r="42" spans="1:3" ht="28.5" customHeight="1">
      <c r="A42" s="44" t="s">
        <v>41</v>
      </c>
      <c r="B42" s="46" t="s">
        <v>34</v>
      </c>
      <c r="C42" s="83">
        <v>31</v>
      </c>
    </row>
    <row r="43" spans="1:3" ht="28.5" customHeight="1">
      <c r="A43" s="44" t="s">
        <v>42</v>
      </c>
      <c r="B43" s="45" t="s">
        <v>35</v>
      </c>
      <c r="C43" s="83">
        <v>0</v>
      </c>
    </row>
    <row r="44" spans="1:3" ht="28.5" customHeight="1">
      <c r="A44" s="44" t="s">
        <v>43</v>
      </c>
      <c r="B44" s="45" t="s">
        <v>36</v>
      </c>
      <c r="C44" s="83">
        <v>0</v>
      </c>
    </row>
    <row r="45" spans="1:3" ht="28.5" customHeight="1">
      <c r="A45" s="44" t="s">
        <v>44</v>
      </c>
      <c r="B45" s="45" t="s">
        <v>37</v>
      </c>
      <c r="C45" s="83">
        <v>0</v>
      </c>
    </row>
    <row r="46" spans="1:3" ht="28.5" customHeight="1">
      <c r="A46" s="44" t="s">
        <v>45</v>
      </c>
      <c r="B46" s="45" t="s">
        <v>38</v>
      </c>
      <c r="C46" s="83">
        <v>71</v>
      </c>
    </row>
    <row r="47" spans="1:3" ht="28.5" customHeight="1">
      <c r="A47" s="44" t="s">
        <v>46</v>
      </c>
      <c r="B47" s="45" t="s">
        <v>39</v>
      </c>
      <c r="C47" s="83">
        <v>3</v>
      </c>
    </row>
    <row r="48" spans="1:3" ht="28.5" customHeight="1">
      <c r="A48" s="33" t="s">
        <v>22</v>
      </c>
      <c r="B48" s="42" t="s">
        <v>186</v>
      </c>
      <c r="C48" s="83">
        <v>10578</v>
      </c>
    </row>
    <row r="49" spans="1:3" ht="28.5" customHeight="1">
      <c r="A49" s="44" t="s">
        <v>187</v>
      </c>
      <c r="B49" s="45" t="s">
        <v>188</v>
      </c>
      <c r="C49" s="83">
        <v>30</v>
      </c>
    </row>
    <row r="50" spans="1:3" ht="28.5" customHeight="1">
      <c r="A50" s="33" t="s">
        <v>23</v>
      </c>
      <c r="B50" s="43" t="s">
        <v>55</v>
      </c>
      <c r="C50" s="98">
        <f>C51+C52+C53+C54</f>
        <v>2340</v>
      </c>
    </row>
    <row r="51" spans="1:3" ht="28.5" customHeight="1">
      <c r="A51" s="44" t="s">
        <v>51</v>
      </c>
      <c r="B51" s="45" t="s">
        <v>47</v>
      </c>
      <c r="C51" s="87">
        <v>1818</v>
      </c>
    </row>
    <row r="52" spans="1:3" ht="28.5" customHeight="1">
      <c r="A52" s="44" t="s">
        <v>52</v>
      </c>
      <c r="B52" s="45" t="s">
        <v>48</v>
      </c>
      <c r="C52" s="87">
        <v>259</v>
      </c>
    </row>
    <row r="53" spans="1:3" ht="28.5" customHeight="1">
      <c r="A53" s="44" t="s">
        <v>53</v>
      </c>
      <c r="B53" s="45" t="s">
        <v>49</v>
      </c>
      <c r="C53" s="87">
        <v>0</v>
      </c>
    </row>
    <row r="54" spans="1:3" ht="28.5" customHeight="1">
      <c r="A54" s="44" t="s">
        <v>54</v>
      </c>
      <c r="B54" s="45" t="s">
        <v>50</v>
      </c>
      <c r="C54" s="87">
        <v>263</v>
      </c>
    </row>
    <row r="55" spans="1:3" ht="28.5" customHeight="1">
      <c r="A55" s="33" t="s">
        <v>24</v>
      </c>
      <c r="B55" s="42" t="s">
        <v>25</v>
      </c>
      <c r="C55" s="83">
        <v>0</v>
      </c>
    </row>
    <row r="56" spans="1:3" ht="28.5" customHeight="1">
      <c r="A56" s="33" t="s">
        <v>26</v>
      </c>
      <c r="B56" s="42" t="s">
        <v>189</v>
      </c>
      <c r="C56" s="83">
        <v>3161</v>
      </c>
    </row>
    <row r="57" spans="1:3" ht="28.5" customHeight="1">
      <c r="A57" s="33" t="s">
        <v>27</v>
      </c>
      <c r="B57" s="42" t="s">
        <v>28</v>
      </c>
      <c r="C57" s="83">
        <v>148</v>
      </c>
    </row>
    <row r="58" spans="1:3" s="3" customFormat="1" ht="30" customHeight="1">
      <c r="A58" s="35" t="s">
        <v>29</v>
      </c>
      <c r="B58" s="47" t="s">
        <v>190</v>
      </c>
      <c r="C58" s="85">
        <f>C59+C60+C61+C62</f>
        <v>39642</v>
      </c>
    </row>
    <row r="59" spans="1:3" ht="42" customHeight="1">
      <c r="A59" s="33" t="s">
        <v>104</v>
      </c>
      <c r="B59" s="42" t="s">
        <v>126</v>
      </c>
      <c r="C59" s="83">
        <v>100</v>
      </c>
    </row>
    <row r="60" spans="1:3" ht="31.5" customHeight="1">
      <c r="A60" s="33" t="s">
        <v>30</v>
      </c>
      <c r="B60" s="42" t="s">
        <v>57</v>
      </c>
      <c r="C60" s="83">
        <v>38805</v>
      </c>
    </row>
    <row r="61" spans="1:3" ht="31.5" customHeight="1">
      <c r="A61" s="33" t="s">
        <v>31</v>
      </c>
      <c r="B61" s="42" t="s">
        <v>106</v>
      </c>
      <c r="C61" s="83">
        <v>0</v>
      </c>
    </row>
    <row r="62" spans="1:3" ht="31.5" customHeight="1">
      <c r="A62" s="33" t="s">
        <v>105</v>
      </c>
      <c r="B62" s="42" t="s">
        <v>107</v>
      </c>
      <c r="C62" s="83">
        <v>737</v>
      </c>
    </row>
    <row r="63" spans="1:3" ht="32.25" customHeight="1">
      <c r="A63" s="35" t="s">
        <v>112</v>
      </c>
      <c r="B63" s="47" t="s">
        <v>133</v>
      </c>
      <c r="C63" s="85">
        <v>2</v>
      </c>
    </row>
  </sheetData>
  <sheetProtection formatCells="0" formatColumns="0" formatRows="0" insertColumns="0" insertRows="0" insertHyperlinks="0" deleteColumns="0" deleteRows="0"/>
  <mergeCells count="4">
    <mergeCell ref="A4:A5"/>
    <mergeCell ref="B4:B5"/>
    <mergeCell ref="C4:C5"/>
    <mergeCell ref="A1:C1"/>
  </mergeCells>
  <printOptions horizontalCentered="1"/>
  <pageMargins left="0" right="0" top="0.3937007874015748" bottom="0.5905511811023623" header="0.5118110236220472" footer="0.3937007874015748"/>
  <pageSetup fitToHeight="1" fitToWidth="1" horizontalDpi="600" verticalDpi="600" orientation="portrait" paperSize="9" scale="38" r:id="rId1"/>
  <headerFooter alignWithMargins="0">
    <oddFooter>&amp;R&amp;20&amp;P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C63"/>
  <sheetViews>
    <sheetView showGridLines="0" view="pageBreakPreview" zoomScale="55" zoomScaleNormal="70" zoomScaleSheetLayoutView="55" zoomScalePageLayoutView="0" workbookViewId="0" topLeftCell="A1">
      <pane xSplit="2" ySplit="7" topLeftCell="C8" activePane="bottomRight" state="frozen"/>
      <selection pane="topLeft" activeCell="H17" sqref="H17"/>
      <selection pane="topRight" activeCell="H17" sqref="H17"/>
      <selection pane="bottomLeft" activeCell="H17" sqref="H17"/>
      <selection pane="bottomRight" activeCell="H17" sqref="H17"/>
    </sheetView>
  </sheetViews>
  <sheetFormatPr defaultColWidth="9.00390625" defaultRowHeight="12.75"/>
  <cols>
    <col min="1" max="1" width="9.125" style="2" customWidth="1"/>
    <col min="2" max="2" width="128.75390625" style="2" customWidth="1"/>
    <col min="3" max="3" width="25.75390625" style="2" customWidth="1"/>
    <col min="4" max="16384" width="9.125" style="2" customWidth="1"/>
  </cols>
  <sheetData>
    <row r="1" spans="1:3" s="50" customFormat="1" ht="54.75" customHeight="1">
      <c r="A1" s="114" t="str">
        <f>NFZ!A1</f>
        <v>ROCZNY PLAN FINANSOWY NARODOWEGO FUNDUSZU ZDROWIA NA ROK 2013</v>
      </c>
      <c r="B1" s="114"/>
      <c r="C1" s="114"/>
    </row>
    <row r="2" spans="1:3" s="52" customFormat="1" ht="33" customHeight="1">
      <c r="A2" s="92" t="s">
        <v>77</v>
      </c>
      <c r="B2" s="92"/>
      <c r="C2" s="102"/>
    </row>
    <row r="3" spans="1:3" ht="33" customHeight="1">
      <c r="A3" s="1"/>
      <c r="B3" s="78"/>
      <c r="C3" s="90" t="s">
        <v>166</v>
      </c>
    </row>
    <row r="4" spans="1:3" s="6" customFormat="1" ht="45" customHeight="1">
      <c r="A4" s="115" t="s">
        <v>137</v>
      </c>
      <c r="B4" s="113" t="s">
        <v>56</v>
      </c>
      <c r="C4" s="111" t="str">
        <f>Dolnośląski!C4</f>
        <v>Plan finansowy oddziału wojewódzkiego Narodowego Funduszu Zdrowia na 2013 rok</v>
      </c>
    </row>
    <row r="5" spans="1:3" s="6" customFormat="1" ht="45" customHeight="1">
      <c r="A5" s="113"/>
      <c r="B5" s="113"/>
      <c r="C5" s="112"/>
    </row>
    <row r="6" spans="1:3" s="4" customFormat="1" ht="14.25">
      <c r="A6" s="23">
        <v>1</v>
      </c>
      <c r="B6" s="24">
        <v>2</v>
      </c>
      <c r="C6" s="23">
        <v>3</v>
      </c>
    </row>
    <row r="7" spans="1:3" s="3" customFormat="1" ht="30" customHeight="1">
      <c r="A7" s="25" t="s">
        <v>0</v>
      </c>
      <c r="B7" s="41" t="s">
        <v>174</v>
      </c>
      <c r="C7" s="103">
        <f>C8+C9+C10+C15+C16+C17+C18+C19+C20+C21+C22+C23+C24+C25+C29+C30+C32+C33</f>
        <v>5538956</v>
      </c>
    </row>
    <row r="8" spans="1:3" ht="33" customHeight="1">
      <c r="A8" s="31" t="s">
        <v>1</v>
      </c>
      <c r="B8" s="80" t="s">
        <v>138</v>
      </c>
      <c r="C8" s="83">
        <v>704000</v>
      </c>
    </row>
    <row r="9" spans="1:3" ht="33" customHeight="1">
      <c r="A9" s="31" t="s">
        <v>2</v>
      </c>
      <c r="B9" s="80" t="s">
        <v>139</v>
      </c>
      <c r="C9" s="83">
        <v>480600</v>
      </c>
    </row>
    <row r="10" spans="1:3" ht="33" customHeight="1">
      <c r="A10" s="31" t="s">
        <v>3</v>
      </c>
      <c r="B10" s="80" t="s">
        <v>136</v>
      </c>
      <c r="C10" s="83">
        <v>2389725</v>
      </c>
    </row>
    <row r="11" spans="1:3" ht="31.5" customHeight="1">
      <c r="A11" s="81" t="s">
        <v>58</v>
      </c>
      <c r="B11" s="93" t="s">
        <v>167</v>
      </c>
      <c r="C11" s="83">
        <v>162900</v>
      </c>
    </row>
    <row r="12" spans="1:3" s="96" customFormat="1" ht="31.5" customHeight="1">
      <c r="A12" s="94" t="s">
        <v>168</v>
      </c>
      <c r="B12" s="95" t="s">
        <v>171</v>
      </c>
      <c r="C12" s="83">
        <v>148190</v>
      </c>
    </row>
    <row r="13" spans="1:3" ht="31.5" customHeight="1">
      <c r="A13" s="81" t="s">
        <v>169</v>
      </c>
      <c r="B13" s="93" t="s">
        <v>172</v>
      </c>
      <c r="C13" s="83">
        <v>105600</v>
      </c>
    </row>
    <row r="14" spans="1:3" ht="31.5" customHeight="1">
      <c r="A14" s="81" t="s">
        <v>170</v>
      </c>
      <c r="B14" s="93" t="s">
        <v>173</v>
      </c>
      <c r="C14" s="83">
        <v>47880</v>
      </c>
    </row>
    <row r="15" spans="1:3" ht="33" customHeight="1">
      <c r="A15" s="31" t="s">
        <v>4</v>
      </c>
      <c r="B15" s="80" t="s">
        <v>144</v>
      </c>
      <c r="C15" s="83">
        <v>179000</v>
      </c>
    </row>
    <row r="16" spans="1:3" ht="33" customHeight="1">
      <c r="A16" s="31" t="s">
        <v>5</v>
      </c>
      <c r="B16" s="80" t="s">
        <v>140</v>
      </c>
      <c r="C16" s="83">
        <v>149600</v>
      </c>
    </row>
    <row r="17" spans="1:3" ht="33" customHeight="1">
      <c r="A17" s="31" t="s">
        <v>6</v>
      </c>
      <c r="B17" s="80" t="s">
        <v>146</v>
      </c>
      <c r="C17" s="83">
        <v>64200</v>
      </c>
    </row>
    <row r="18" spans="1:3" ht="33" customHeight="1">
      <c r="A18" s="31" t="s">
        <v>7</v>
      </c>
      <c r="B18" s="80" t="s">
        <v>145</v>
      </c>
      <c r="C18" s="83">
        <v>39800</v>
      </c>
    </row>
    <row r="19" spans="1:3" ht="33" customHeight="1">
      <c r="A19" s="31" t="s">
        <v>8</v>
      </c>
      <c r="B19" s="80" t="s">
        <v>141</v>
      </c>
      <c r="C19" s="83">
        <v>150200</v>
      </c>
    </row>
    <row r="20" spans="1:3" ht="33" customHeight="1">
      <c r="A20" s="31" t="s">
        <v>9</v>
      </c>
      <c r="B20" s="80" t="s">
        <v>142</v>
      </c>
      <c r="C20" s="83">
        <v>60200</v>
      </c>
    </row>
    <row r="21" spans="1:3" ht="33" customHeight="1">
      <c r="A21" s="31" t="s">
        <v>10</v>
      </c>
      <c r="B21" s="80" t="s">
        <v>147</v>
      </c>
      <c r="C21" s="83">
        <v>3400</v>
      </c>
    </row>
    <row r="22" spans="1:3" ht="46.5" customHeight="1">
      <c r="A22" s="31" t="s">
        <v>11</v>
      </c>
      <c r="B22" s="80" t="s">
        <v>143</v>
      </c>
      <c r="C22" s="83">
        <v>16400</v>
      </c>
    </row>
    <row r="23" spans="1:3" ht="33" customHeight="1">
      <c r="A23" s="31" t="s">
        <v>12</v>
      </c>
      <c r="B23" s="80" t="s">
        <v>197</v>
      </c>
      <c r="C23" s="83">
        <v>147600</v>
      </c>
    </row>
    <row r="24" spans="1:3" ht="33" customHeight="1">
      <c r="A24" s="31" t="s">
        <v>13</v>
      </c>
      <c r="B24" s="80" t="s">
        <v>175</v>
      </c>
      <c r="C24" s="83">
        <v>81200</v>
      </c>
    </row>
    <row r="25" spans="1:3" ht="33" customHeight="1">
      <c r="A25" s="32" t="s">
        <v>14</v>
      </c>
      <c r="B25" s="80" t="s">
        <v>176</v>
      </c>
      <c r="C25" s="83">
        <v>734789</v>
      </c>
    </row>
    <row r="26" spans="1:3" ht="31.5">
      <c r="A26" s="30" t="s">
        <v>148</v>
      </c>
      <c r="B26" s="93" t="s">
        <v>178</v>
      </c>
      <c r="C26" s="83">
        <v>733739</v>
      </c>
    </row>
    <row r="27" spans="1:3" ht="31.5" customHeight="1">
      <c r="A27" s="81" t="s">
        <v>177</v>
      </c>
      <c r="B27" s="93" t="s">
        <v>180</v>
      </c>
      <c r="C27" s="83">
        <v>800</v>
      </c>
    </row>
    <row r="28" spans="1:3" ht="31.5" customHeight="1">
      <c r="A28" s="81" t="s">
        <v>181</v>
      </c>
      <c r="B28" s="93" t="s">
        <v>179</v>
      </c>
      <c r="C28" s="83">
        <v>250</v>
      </c>
    </row>
    <row r="29" spans="1:3" ht="33" customHeight="1">
      <c r="A29" s="33" t="s">
        <v>15</v>
      </c>
      <c r="B29" s="38" t="s">
        <v>124</v>
      </c>
      <c r="C29" s="83">
        <v>0</v>
      </c>
    </row>
    <row r="30" spans="1:3" ht="33" customHeight="1">
      <c r="A30" s="33" t="s">
        <v>121</v>
      </c>
      <c r="B30" s="42" t="s">
        <v>182</v>
      </c>
      <c r="C30" s="83">
        <v>0</v>
      </c>
    </row>
    <row r="31" spans="1:3" ht="31.5" customHeight="1">
      <c r="A31" s="81" t="s">
        <v>183</v>
      </c>
      <c r="B31" s="93" t="s">
        <v>199</v>
      </c>
      <c r="C31" s="83">
        <v>0</v>
      </c>
    </row>
    <row r="32" spans="1:3" ht="33" customHeight="1">
      <c r="A32" s="33" t="s">
        <v>122</v>
      </c>
      <c r="B32" s="39" t="s">
        <v>125</v>
      </c>
      <c r="C32" s="83">
        <v>264518</v>
      </c>
    </row>
    <row r="33" spans="1:3" ht="33" customHeight="1">
      <c r="A33" s="33" t="s">
        <v>123</v>
      </c>
      <c r="B33" s="42" t="s">
        <v>198</v>
      </c>
      <c r="C33" s="83">
        <v>73724</v>
      </c>
    </row>
    <row r="34" spans="1:3" s="5" customFormat="1" ht="31.5" customHeight="1">
      <c r="A34" s="34" t="s">
        <v>60</v>
      </c>
      <c r="B34" s="40" t="s">
        <v>61</v>
      </c>
      <c r="C34" s="88">
        <v>0</v>
      </c>
    </row>
    <row r="35" spans="1:3" s="5" customFormat="1" ht="31.5" customHeight="1">
      <c r="A35" s="34" t="s">
        <v>59</v>
      </c>
      <c r="B35" s="40" t="s">
        <v>62</v>
      </c>
      <c r="C35" s="88">
        <v>144357</v>
      </c>
    </row>
    <row r="36" spans="1:3" s="5" customFormat="1" ht="42.75" customHeight="1">
      <c r="A36" s="34" t="s">
        <v>184</v>
      </c>
      <c r="B36" s="40" t="s">
        <v>185</v>
      </c>
      <c r="C36" s="88">
        <f>C12+C14+C25+C31</f>
        <v>930859</v>
      </c>
    </row>
    <row r="37" spans="1:3" s="3" customFormat="1" ht="30" customHeight="1">
      <c r="A37" s="28" t="s">
        <v>16</v>
      </c>
      <c r="B37" s="47" t="s">
        <v>195</v>
      </c>
      <c r="C37" s="26">
        <f>C38+C39+C40+C48+C50+C56+C57+C55</f>
        <v>41924</v>
      </c>
    </row>
    <row r="38" spans="1:3" ht="28.5" customHeight="1">
      <c r="A38" s="33" t="s">
        <v>17</v>
      </c>
      <c r="B38" s="42" t="s">
        <v>18</v>
      </c>
      <c r="C38" s="83">
        <v>2328</v>
      </c>
    </row>
    <row r="39" spans="1:3" ht="28.5" customHeight="1">
      <c r="A39" s="33" t="s">
        <v>19</v>
      </c>
      <c r="B39" s="42" t="s">
        <v>20</v>
      </c>
      <c r="C39" s="83">
        <v>8085</v>
      </c>
    </row>
    <row r="40" spans="1:3" ht="28.5" customHeight="1">
      <c r="A40" s="33" t="s">
        <v>21</v>
      </c>
      <c r="B40" s="43" t="s">
        <v>32</v>
      </c>
      <c r="C40" s="98">
        <f>C41+C43+C44+C45+C46+C47</f>
        <v>367</v>
      </c>
    </row>
    <row r="41" spans="1:3" ht="28.5" customHeight="1">
      <c r="A41" s="44" t="s">
        <v>40</v>
      </c>
      <c r="B41" s="45" t="s">
        <v>33</v>
      </c>
      <c r="C41" s="83">
        <v>46</v>
      </c>
    </row>
    <row r="42" spans="1:3" ht="28.5" customHeight="1">
      <c r="A42" s="44" t="s">
        <v>41</v>
      </c>
      <c r="B42" s="46" t="s">
        <v>34</v>
      </c>
      <c r="C42" s="83">
        <v>46</v>
      </c>
    </row>
    <row r="43" spans="1:3" ht="28.5" customHeight="1">
      <c r="A43" s="44" t="s">
        <v>42</v>
      </c>
      <c r="B43" s="45" t="s">
        <v>35</v>
      </c>
      <c r="C43" s="83">
        <v>0</v>
      </c>
    </row>
    <row r="44" spans="1:3" ht="28.5" customHeight="1">
      <c r="A44" s="44" t="s">
        <v>43</v>
      </c>
      <c r="B44" s="45" t="s">
        <v>36</v>
      </c>
      <c r="C44" s="83">
        <v>0</v>
      </c>
    </row>
    <row r="45" spans="1:3" ht="28.5" customHeight="1">
      <c r="A45" s="44" t="s">
        <v>44</v>
      </c>
      <c r="B45" s="45" t="s">
        <v>37</v>
      </c>
      <c r="C45" s="83">
        <v>0</v>
      </c>
    </row>
    <row r="46" spans="1:3" ht="28.5" customHeight="1">
      <c r="A46" s="44" t="s">
        <v>45</v>
      </c>
      <c r="B46" s="45" t="s">
        <v>38</v>
      </c>
      <c r="C46" s="83">
        <v>230</v>
      </c>
    </row>
    <row r="47" spans="1:3" ht="28.5" customHeight="1">
      <c r="A47" s="44" t="s">
        <v>46</v>
      </c>
      <c r="B47" s="45" t="s">
        <v>39</v>
      </c>
      <c r="C47" s="83">
        <v>91</v>
      </c>
    </row>
    <row r="48" spans="1:3" ht="28.5" customHeight="1">
      <c r="A48" s="33" t="s">
        <v>22</v>
      </c>
      <c r="B48" s="42" t="s">
        <v>186</v>
      </c>
      <c r="C48" s="83">
        <v>22159</v>
      </c>
    </row>
    <row r="49" spans="1:3" ht="28.5" customHeight="1">
      <c r="A49" s="44" t="s">
        <v>187</v>
      </c>
      <c r="B49" s="45" t="s">
        <v>188</v>
      </c>
      <c r="C49" s="83">
        <v>123</v>
      </c>
    </row>
    <row r="50" spans="1:3" ht="28.5" customHeight="1">
      <c r="A50" s="33" t="s">
        <v>23</v>
      </c>
      <c r="B50" s="43" t="s">
        <v>55</v>
      </c>
      <c r="C50" s="98">
        <f>C51+C52+C53+C54</f>
        <v>4908</v>
      </c>
    </row>
    <row r="51" spans="1:3" ht="28.5" customHeight="1">
      <c r="A51" s="44" t="s">
        <v>51</v>
      </c>
      <c r="B51" s="45" t="s">
        <v>47</v>
      </c>
      <c r="C51" s="87">
        <v>3809</v>
      </c>
    </row>
    <row r="52" spans="1:3" ht="28.5" customHeight="1">
      <c r="A52" s="44" t="s">
        <v>52</v>
      </c>
      <c r="B52" s="45" t="s">
        <v>48</v>
      </c>
      <c r="C52" s="87">
        <v>543</v>
      </c>
    </row>
    <row r="53" spans="1:3" ht="28.5" customHeight="1">
      <c r="A53" s="44" t="s">
        <v>53</v>
      </c>
      <c r="B53" s="45" t="s">
        <v>49</v>
      </c>
      <c r="C53" s="87">
        <v>0</v>
      </c>
    </row>
    <row r="54" spans="1:3" ht="28.5" customHeight="1">
      <c r="A54" s="44" t="s">
        <v>54</v>
      </c>
      <c r="B54" s="45" t="s">
        <v>50</v>
      </c>
      <c r="C54" s="87">
        <v>556</v>
      </c>
    </row>
    <row r="55" spans="1:3" ht="28.5" customHeight="1">
      <c r="A55" s="33" t="s">
        <v>24</v>
      </c>
      <c r="B55" s="42" t="s">
        <v>25</v>
      </c>
      <c r="C55" s="83">
        <v>0</v>
      </c>
    </row>
    <row r="56" spans="1:3" ht="28.5" customHeight="1">
      <c r="A56" s="33" t="s">
        <v>26</v>
      </c>
      <c r="B56" s="42" t="s">
        <v>189</v>
      </c>
      <c r="C56" s="83">
        <v>3551</v>
      </c>
    </row>
    <row r="57" spans="1:3" ht="28.5" customHeight="1">
      <c r="A57" s="33" t="s">
        <v>27</v>
      </c>
      <c r="B57" s="42" t="s">
        <v>28</v>
      </c>
      <c r="C57" s="83">
        <v>526</v>
      </c>
    </row>
    <row r="58" spans="1:3" s="3" customFormat="1" ht="30" customHeight="1">
      <c r="A58" s="35" t="s">
        <v>29</v>
      </c>
      <c r="B58" s="47" t="s">
        <v>190</v>
      </c>
      <c r="C58" s="85">
        <f>C59+C60+C61+C62</f>
        <v>23600</v>
      </c>
    </row>
    <row r="59" spans="1:3" ht="42" customHeight="1">
      <c r="A59" s="33" t="s">
        <v>104</v>
      </c>
      <c r="B59" s="42" t="s">
        <v>126</v>
      </c>
      <c r="C59" s="83">
        <v>100</v>
      </c>
    </row>
    <row r="60" spans="1:3" ht="31.5" customHeight="1">
      <c r="A60" s="33" t="s">
        <v>30</v>
      </c>
      <c r="B60" s="42" t="s">
        <v>57</v>
      </c>
      <c r="C60" s="83">
        <v>20000</v>
      </c>
    </row>
    <row r="61" spans="1:3" ht="31.5" customHeight="1">
      <c r="A61" s="33" t="s">
        <v>31</v>
      </c>
      <c r="B61" s="42" t="s">
        <v>106</v>
      </c>
      <c r="C61" s="83">
        <v>0</v>
      </c>
    </row>
    <row r="62" spans="1:3" ht="31.5" customHeight="1">
      <c r="A62" s="33" t="s">
        <v>105</v>
      </c>
      <c r="B62" s="42" t="s">
        <v>107</v>
      </c>
      <c r="C62" s="83">
        <v>3500</v>
      </c>
    </row>
    <row r="63" spans="1:3" ht="32.25" customHeight="1">
      <c r="A63" s="35" t="s">
        <v>112</v>
      </c>
      <c r="B63" s="47" t="s">
        <v>133</v>
      </c>
      <c r="C63" s="85">
        <v>3200</v>
      </c>
    </row>
  </sheetData>
  <sheetProtection formatCells="0" formatColumns="0" formatRows="0" insertColumns="0" insertRows="0" insertHyperlinks="0" deleteColumns="0" deleteRows="0"/>
  <mergeCells count="4">
    <mergeCell ref="A4:A5"/>
    <mergeCell ref="B4:B5"/>
    <mergeCell ref="C4:C5"/>
    <mergeCell ref="A1:C1"/>
  </mergeCells>
  <printOptions horizontalCentered="1"/>
  <pageMargins left="0" right="0" top="0.3937007874015748" bottom="0.5905511811023623" header="0.5118110236220472" footer="0.3937007874015748"/>
  <pageSetup fitToHeight="1" fitToWidth="1" horizontalDpi="600" verticalDpi="600" orientation="portrait" paperSize="9" scale="38" r:id="rId1"/>
  <headerFooter alignWithMargins="0">
    <oddFooter>&amp;R&amp;20&amp;P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C63"/>
  <sheetViews>
    <sheetView showGridLines="0" view="pageBreakPreview" zoomScale="55" zoomScaleNormal="70" zoomScaleSheetLayoutView="55" zoomScalePageLayoutView="0" workbookViewId="0" topLeftCell="A1">
      <pane xSplit="2" ySplit="7" topLeftCell="C8" activePane="bottomRight" state="frozen"/>
      <selection pane="topLeft" activeCell="H17" sqref="H17"/>
      <selection pane="topRight" activeCell="H17" sqref="H17"/>
      <selection pane="bottomLeft" activeCell="H17" sqref="H17"/>
      <selection pane="bottomRight" activeCell="G16" sqref="G16"/>
    </sheetView>
  </sheetViews>
  <sheetFormatPr defaultColWidth="9.00390625" defaultRowHeight="12.75"/>
  <cols>
    <col min="1" max="1" width="9.125" style="2" customWidth="1"/>
    <col min="2" max="2" width="128.75390625" style="2" customWidth="1"/>
    <col min="3" max="3" width="25.75390625" style="2" customWidth="1"/>
    <col min="4" max="16384" width="9.125" style="2" customWidth="1"/>
  </cols>
  <sheetData>
    <row r="1" spans="1:3" s="50" customFormat="1" ht="54.75" customHeight="1">
      <c r="A1" s="114" t="str">
        <f>NFZ!A1</f>
        <v>ROCZNY PLAN FINANSOWY NARODOWEGO FUNDUSZU ZDROWIA NA ROK 2013</v>
      </c>
      <c r="B1" s="114"/>
      <c r="C1" s="114"/>
    </row>
    <row r="2" spans="1:3" s="52" customFormat="1" ht="33" customHeight="1">
      <c r="A2" s="92" t="s">
        <v>78</v>
      </c>
      <c r="B2" s="92"/>
      <c r="C2" s="102"/>
    </row>
    <row r="3" spans="1:3" ht="33" customHeight="1">
      <c r="A3" s="1"/>
      <c r="B3" s="78"/>
      <c r="C3" s="90" t="s">
        <v>166</v>
      </c>
    </row>
    <row r="4" spans="1:3" s="6" customFormat="1" ht="45" customHeight="1">
      <c r="A4" s="115" t="s">
        <v>137</v>
      </c>
      <c r="B4" s="113" t="s">
        <v>56</v>
      </c>
      <c r="C4" s="111" t="str">
        <f>Dolnośląski!C4</f>
        <v>Plan finansowy oddziału wojewódzkiego Narodowego Funduszu Zdrowia na 2013 rok</v>
      </c>
    </row>
    <row r="5" spans="1:3" s="6" customFormat="1" ht="45" customHeight="1">
      <c r="A5" s="113"/>
      <c r="B5" s="113"/>
      <c r="C5" s="112"/>
    </row>
    <row r="6" spans="1:3" s="4" customFormat="1" ht="14.25">
      <c r="A6" s="23">
        <v>1</v>
      </c>
      <c r="B6" s="24">
        <v>2</v>
      </c>
      <c r="C6" s="23">
        <v>3</v>
      </c>
    </row>
    <row r="7" spans="1:3" s="3" customFormat="1" ht="30" customHeight="1">
      <c r="A7" s="25" t="s">
        <v>0</v>
      </c>
      <c r="B7" s="41" t="s">
        <v>174</v>
      </c>
      <c r="C7" s="103">
        <f>C8+C9+C10+C15+C16+C17+C18+C19+C20+C21+C22+C23+C24+C25+C29+C30+C32+C33</f>
        <v>2786282</v>
      </c>
    </row>
    <row r="8" spans="1:3" ht="33" customHeight="1">
      <c r="A8" s="31" t="s">
        <v>1</v>
      </c>
      <c r="B8" s="80" t="s">
        <v>138</v>
      </c>
      <c r="C8" s="83">
        <v>339385</v>
      </c>
    </row>
    <row r="9" spans="1:3" ht="33" customHeight="1">
      <c r="A9" s="31" t="s">
        <v>2</v>
      </c>
      <c r="B9" s="80" t="s">
        <v>139</v>
      </c>
      <c r="C9" s="83">
        <v>217313</v>
      </c>
    </row>
    <row r="10" spans="1:3" ht="33" customHeight="1">
      <c r="A10" s="31" t="s">
        <v>3</v>
      </c>
      <c r="B10" s="80" t="s">
        <v>136</v>
      </c>
      <c r="C10" s="83">
        <v>1245833</v>
      </c>
    </row>
    <row r="11" spans="1:3" ht="31.5" customHeight="1">
      <c r="A11" s="81" t="s">
        <v>58</v>
      </c>
      <c r="B11" s="93" t="s">
        <v>167</v>
      </c>
      <c r="C11" s="83">
        <v>71878</v>
      </c>
    </row>
    <row r="12" spans="1:3" ht="31.5" customHeight="1">
      <c r="A12" s="81" t="s">
        <v>168</v>
      </c>
      <c r="B12" s="93" t="s">
        <v>171</v>
      </c>
      <c r="C12" s="83">
        <v>63397</v>
      </c>
    </row>
    <row r="13" spans="1:3" ht="31.5" customHeight="1">
      <c r="A13" s="81" t="s">
        <v>169</v>
      </c>
      <c r="B13" s="93" t="s">
        <v>172</v>
      </c>
      <c r="C13" s="83">
        <v>47650</v>
      </c>
    </row>
    <row r="14" spans="1:3" ht="31.5" customHeight="1">
      <c r="A14" s="81" t="s">
        <v>170</v>
      </c>
      <c r="B14" s="93" t="s">
        <v>173</v>
      </c>
      <c r="C14" s="83">
        <v>19321</v>
      </c>
    </row>
    <row r="15" spans="1:3" ht="33" customHeight="1">
      <c r="A15" s="31" t="s">
        <v>4</v>
      </c>
      <c r="B15" s="80" t="s">
        <v>144</v>
      </c>
      <c r="C15" s="83">
        <v>74098</v>
      </c>
    </row>
    <row r="16" spans="1:3" ht="33" customHeight="1">
      <c r="A16" s="31" t="s">
        <v>5</v>
      </c>
      <c r="B16" s="80" t="s">
        <v>140</v>
      </c>
      <c r="C16" s="83">
        <v>67088</v>
      </c>
    </row>
    <row r="17" spans="1:3" ht="33" customHeight="1">
      <c r="A17" s="31" t="s">
        <v>6</v>
      </c>
      <c r="B17" s="80" t="s">
        <v>146</v>
      </c>
      <c r="C17" s="83">
        <v>33297</v>
      </c>
    </row>
    <row r="18" spans="1:3" ht="33" customHeight="1">
      <c r="A18" s="31" t="s">
        <v>7</v>
      </c>
      <c r="B18" s="80" t="s">
        <v>145</v>
      </c>
      <c r="C18" s="83">
        <v>8868</v>
      </c>
    </row>
    <row r="19" spans="1:3" ht="33" customHeight="1">
      <c r="A19" s="31" t="s">
        <v>8</v>
      </c>
      <c r="B19" s="80" t="s">
        <v>141</v>
      </c>
      <c r="C19" s="83">
        <v>88432</v>
      </c>
    </row>
    <row r="20" spans="1:3" ht="33" customHeight="1">
      <c r="A20" s="31" t="s">
        <v>9</v>
      </c>
      <c r="B20" s="80" t="s">
        <v>142</v>
      </c>
      <c r="C20" s="83">
        <v>21000</v>
      </c>
    </row>
    <row r="21" spans="1:3" ht="33" customHeight="1">
      <c r="A21" s="31" t="s">
        <v>10</v>
      </c>
      <c r="B21" s="80" t="s">
        <v>147</v>
      </c>
      <c r="C21" s="83">
        <v>2400</v>
      </c>
    </row>
    <row r="22" spans="1:3" ht="46.5" customHeight="1">
      <c r="A22" s="31" t="s">
        <v>11</v>
      </c>
      <c r="B22" s="80" t="s">
        <v>143</v>
      </c>
      <c r="C22" s="83">
        <v>9319</v>
      </c>
    </row>
    <row r="23" spans="1:3" ht="33" customHeight="1">
      <c r="A23" s="31" t="s">
        <v>12</v>
      </c>
      <c r="B23" s="80" t="s">
        <v>197</v>
      </c>
      <c r="C23" s="83">
        <v>66270</v>
      </c>
    </row>
    <row r="24" spans="1:3" ht="33" customHeight="1">
      <c r="A24" s="31" t="s">
        <v>13</v>
      </c>
      <c r="B24" s="80" t="s">
        <v>175</v>
      </c>
      <c r="C24" s="83">
        <v>35373</v>
      </c>
    </row>
    <row r="25" spans="1:3" ht="33" customHeight="1">
      <c r="A25" s="32" t="s">
        <v>14</v>
      </c>
      <c r="B25" s="80" t="s">
        <v>176</v>
      </c>
      <c r="C25" s="83">
        <v>393181</v>
      </c>
    </row>
    <row r="26" spans="1:3" ht="31.5">
      <c r="A26" s="30" t="s">
        <v>148</v>
      </c>
      <c r="B26" s="93" t="s">
        <v>178</v>
      </c>
      <c r="C26" s="83">
        <v>392671</v>
      </c>
    </row>
    <row r="27" spans="1:3" ht="31.5" customHeight="1">
      <c r="A27" s="81" t="s">
        <v>177</v>
      </c>
      <c r="B27" s="93" t="s">
        <v>180</v>
      </c>
      <c r="C27" s="83">
        <v>286</v>
      </c>
    </row>
    <row r="28" spans="1:3" ht="31.5" customHeight="1">
      <c r="A28" s="81" t="s">
        <v>181</v>
      </c>
      <c r="B28" s="93" t="s">
        <v>179</v>
      </c>
      <c r="C28" s="83">
        <v>224</v>
      </c>
    </row>
    <row r="29" spans="1:3" ht="33" customHeight="1">
      <c r="A29" s="33" t="s">
        <v>15</v>
      </c>
      <c r="B29" s="38" t="s">
        <v>124</v>
      </c>
      <c r="C29" s="83">
        <v>0</v>
      </c>
    </row>
    <row r="30" spans="1:3" ht="33" customHeight="1">
      <c r="A30" s="33" t="s">
        <v>121</v>
      </c>
      <c r="B30" s="42" t="s">
        <v>182</v>
      </c>
      <c r="C30" s="83">
        <v>0</v>
      </c>
    </row>
    <row r="31" spans="1:3" ht="31.5" customHeight="1">
      <c r="A31" s="81" t="s">
        <v>183</v>
      </c>
      <c r="B31" s="93" t="s">
        <v>199</v>
      </c>
      <c r="C31" s="83">
        <v>0</v>
      </c>
    </row>
    <row r="32" spans="1:3" ht="33" customHeight="1">
      <c r="A32" s="33" t="s">
        <v>122</v>
      </c>
      <c r="B32" s="39" t="s">
        <v>125</v>
      </c>
      <c r="C32" s="83">
        <v>184425</v>
      </c>
    </row>
    <row r="33" spans="1:3" ht="33" customHeight="1">
      <c r="A33" s="33" t="s">
        <v>123</v>
      </c>
      <c r="B33" s="42" t="s">
        <v>198</v>
      </c>
      <c r="C33" s="83">
        <v>0</v>
      </c>
    </row>
    <row r="34" spans="1:3" s="5" customFormat="1" ht="31.5" customHeight="1">
      <c r="A34" s="34" t="s">
        <v>60</v>
      </c>
      <c r="B34" s="40" t="s">
        <v>61</v>
      </c>
      <c r="C34" s="86">
        <v>0</v>
      </c>
    </row>
    <row r="35" spans="1:3" s="5" customFormat="1" ht="31.5" customHeight="1">
      <c r="A35" s="34" t="s">
        <v>59</v>
      </c>
      <c r="B35" s="40" t="s">
        <v>62</v>
      </c>
      <c r="C35" s="86">
        <v>99997</v>
      </c>
    </row>
    <row r="36" spans="1:3" s="5" customFormat="1" ht="42.75" customHeight="1">
      <c r="A36" s="34" t="s">
        <v>184</v>
      </c>
      <c r="B36" s="40" t="s">
        <v>185</v>
      </c>
      <c r="C36" s="86">
        <f>C12+C14+C25+C31</f>
        <v>475899</v>
      </c>
    </row>
    <row r="37" spans="1:3" s="3" customFormat="1" ht="30" customHeight="1">
      <c r="A37" s="28" t="s">
        <v>16</v>
      </c>
      <c r="B37" s="47" t="s">
        <v>195</v>
      </c>
      <c r="C37" s="26">
        <f>C38+C39+C40+C48+C50+C56+C57+C55</f>
        <v>19722</v>
      </c>
    </row>
    <row r="38" spans="1:3" ht="28.5" customHeight="1">
      <c r="A38" s="33" t="s">
        <v>17</v>
      </c>
      <c r="B38" s="42" t="s">
        <v>18</v>
      </c>
      <c r="C38" s="83">
        <v>931</v>
      </c>
    </row>
    <row r="39" spans="1:3" ht="28.5" customHeight="1">
      <c r="A39" s="33" t="s">
        <v>19</v>
      </c>
      <c r="B39" s="42" t="s">
        <v>20</v>
      </c>
      <c r="C39" s="83">
        <v>2350</v>
      </c>
    </row>
    <row r="40" spans="1:3" ht="28.5" customHeight="1">
      <c r="A40" s="33" t="s">
        <v>21</v>
      </c>
      <c r="B40" s="43" t="s">
        <v>32</v>
      </c>
      <c r="C40" s="98">
        <f>C41+C43+C44+C45+C46+C47</f>
        <v>233</v>
      </c>
    </row>
    <row r="41" spans="1:3" ht="23.25" customHeight="1">
      <c r="A41" s="44" t="s">
        <v>40</v>
      </c>
      <c r="B41" s="45" t="s">
        <v>33</v>
      </c>
      <c r="C41" s="83">
        <v>27</v>
      </c>
    </row>
    <row r="42" spans="1:3" ht="28.5" customHeight="1">
      <c r="A42" s="44" t="s">
        <v>41</v>
      </c>
      <c r="B42" s="46" t="s">
        <v>34</v>
      </c>
      <c r="C42" s="83">
        <v>27</v>
      </c>
    </row>
    <row r="43" spans="1:3" ht="28.5" customHeight="1">
      <c r="A43" s="44" t="s">
        <v>42</v>
      </c>
      <c r="B43" s="45" t="s">
        <v>35</v>
      </c>
      <c r="C43" s="83">
        <v>6</v>
      </c>
    </row>
    <row r="44" spans="1:3" ht="28.5" customHeight="1">
      <c r="A44" s="44" t="s">
        <v>43</v>
      </c>
      <c r="B44" s="45" t="s">
        <v>36</v>
      </c>
      <c r="C44" s="83">
        <v>0</v>
      </c>
    </row>
    <row r="45" spans="1:3" ht="28.5" customHeight="1">
      <c r="A45" s="44" t="s">
        <v>44</v>
      </c>
      <c r="B45" s="45" t="s">
        <v>37</v>
      </c>
      <c r="C45" s="83">
        <v>0</v>
      </c>
    </row>
    <row r="46" spans="1:3" ht="28.5" customHeight="1">
      <c r="A46" s="44" t="s">
        <v>45</v>
      </c>
      <c r="B46" s="45" t="s">
        <v>38</v>
      </c>
      <c r="C46" s="83">
        <v>178</v>
      </c>
    </row>
    <row r="47" spans="1:3" ht="28.5" customHeight="1">
      <c r="A47" s="44" t="s">
        <v>46</v>
      </c>
      <c r="B47" s="45" t="s">
        <v>39</v>
      </c>
      <c r="C47" s="83">
        <v>22</v>
      </c>
    </row>
    <row r="48" spans="1:3" ht="28.5" customHeight="1">
      <c r="A48" s="33" t="s">
        <v>22</v>
      </c>
      <c r="B48" s="42" t="s">
        <v>186</v>
      </c>
      <c r="C48" s="83">
        <v>12350</v>
      </c>
    </row>
    <row r="49" spans="1:3" ht="28.5" customHeight="1">
      <c r="A49" s="44" t="s">
        <v>187</v>
      </c>
      <c r="B49" s="45" t="s">
        <v>188</v>
      </c>
      <c r="C49" s="83">
        <v>50</v>
      </c>
    </row>
    <row r="50" spans="1:3" ht="28.5" customHeight="1">
      <c r="A50" s="33" t="s">
        <v>23</v>
      </c>
      <c r="B50" s="43" t="s">
        <v>55</v>
      </c>
      <c r="C50" s="98">
        <f>C51+C52+C53+C54</f>
        <v>2744</v>
      </c>
    </row>
    <row r="51" spans="1:3" ht="28.5" customHeight="1">
      <c r="A51" s="44" t="s">
        <v>51</v>
      </c>
      <c r="B51" s="45" t="s">
        <v>47</v>
      </c>
      <c r="C51" s="87">
        <v>2123</v>
      </c>
    </row>
    <row r="52" spans="1:3" ht="28.5" customHeight="1">
      <c r="A52" s="44" t="s">
        <v>52</v>
      </c>
      <c r="B52" s="45" t="s">
        <v>48</v>
      </c>
      <c r="C52" s="87">
        <v>302</v>
      </c>
    </row>
    <row r="53" spans="1:3" ht="28.5" customHeight="1">
      <c r="A53" s="44" t="s">
        <v>53</v>
      </c>
      <c r="B53" s="45" t="s">
        <v>49</v>
      </c>
      <c r="C53" s="87">
        <v>0</v>
      </c>
    </row>
    <row r="54" spans="1:3" ht="28.5" customHeight="1">
      <c r="A54" s="44" t="s">
        <v>54</v>
      </c>
      <c r="B54" s="45" t="s">
        <v>50</v>
      </c>
      <c r="C54" s="87">
        <v>319</v>
      </c>
    </row>
    <row r="55" spans="1:3" ht="28.5" customHeight="1">
      <c r="A55" s="33" t="s">
        <v>24</v>
      </c>
      <c r="B55" s="42" t="s">
        <v>25</v>
      </c>
      <c r="C55" s="83">
        <v>0</v>
      </c>
    </row>
    <row r="56" spans="1:3" ht="28.5" customHeight="1">
      <c r="A56" s="33" t="s">
        <v>26</v>
      </c>
      <c r="B56" s="42" t="s">
        <v>189</v>
      </c>
      <c r="C56" s="83">
        <v>912</v>
      </c>
    </row>
    <row r="57" spans="1:3" ht="28.5" customHeight="1">
      <c r="A57" s="33" t="s">
        <v>27</v>
      </c>
      <c r="B57" s="42" t="s">
        <v>28</v>
      </c>
      <c r="C57" s="83">
        <v>202</v>
      </c>
    </row>
    <row r="58" spans="1:3" s="3" customFormat="1" ht="30" customHeight="1">
      <c r="A58" s="35" t="s">
        <v>29</v>
      </c>
      <c r="B58" s="47" t="s">
        <v>190</v>
      </c>
      <c r="C58" s="85">
        <f>C59+C60+C61+C62</f>
        <v>876</v>
      </c>
    </row>
    <row r="59" spans="1:3" ht="42" customHeight="1">
      <c r="A59" s="33" t="s">
        <v>104</v>
      </c>
      <c r="B59" s="42" t="s">
        <v>126</v>
      </c>
      <c r="C59" s="83">
        <v>27</v>
      </c>
    </row>
    <row r="60" spans="1:3" ht="31.5" customHeight="1">
      <c r="A60" s="33" t="s">
        <v>30</v>
      </c>
      <c r="B60" s="42" t="s">
        <v>57</v>
      </c>
      <c r="C60" s="83">
        <v>668</v>
      </c>
    </row>
    <row r="61" spans="1:3" ht="31.5" customHeight="1">
      <c r="A61" s="33" t="s">
        <v>31</v>
      </c>
      <c r="B61" s="42" t="s">
        <v>106</v>
      </c>
      <c r="C61" s="83">
        <v>0</v>
      </c>
    </row>
    <row r="62" spans="1:3" ht="31.5" customHeight="1">
      <c r="A62" s="33" t="s">
        <v>105</v>
      </c>
      <c r="B62" s="42" t="s">
        <v>107</v>
      </c>
      <c r="C62" s="83">
        <v>181</v>
      </c>
    </row>
    <row r="63" spans="1:3" ht="32.25" customHeight="1">
      <c r="A63" s="35" t="s">
        <v>112</v>
      </c>
      <c r="B63" s="47" t="s">
        <v>133</v>
      </c>
      <c r="C63" s="85">
        <v>183</v>
      </c>
    </row>
  </sheetData>
  <sheetProtection formatCells="0" formatColumns="0" formatRows="0" insertColumns="0" insertRows="0" insertHyperlinks="0" deleteColumns="0" deleteRows="0"/>
  <mergeCells count="4">
    <mergeCell ref="A4:A5"/>
    <mergeCell ref="B4:B5"/>
    <mergeCell ref="C4:C5"/>
    <mergeCell ref="A1:C1"/>
  </mergeCells>
  <printOptions horizontalCentered="1"/>
  <pageMargins left="0" right="0" top="0.3937007874015748" bottom="0.5905511811023623" header="0.5118110236220472" footer="0.3937007874015748"/>
  <pageSetup fitToHeight="1" fitToWidth="1" horizontalDpi="600" verticalDpi="600" orientation="portrait" paperSize="9" scale="38" r:id="rId1"/>
  <headerFooter alignWithMargins="0">
    <oddFooter>&amp;R&amp;20&amp;P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D69"/>
  <sheetViews>
    <sheetView showGridLines="0" view="pageBreakPreview" zoomScale="55" zoomScaleNormal="70" zoomScaleSheetLayoutView="55" zoomScalePageLayoutView="0" workbookViewId="0" topLeftCell="A1">
      <pane xSplit="2" ySplit="7" topLeftCell="C8" activePane="bottomRight" state="frozen"/>
      <selection pane="topLeft" activeCell="A2" sqref="A2:B2"/>
      <selection pane="topRight" activeCell="A2" sqref="A2:B2"/>
      <selection pane="bottomLeft" activeCell="A2" sqref="A2:B2"/>
      <selection pane="bottomRight" activeCell="F7" sqref="F7"/>
    </sheetView>
  </sheetViews>
  <sheetFormatPr defaultColWidth="9.00390625" defaultRowHeight="12.75"/>
  <cols>
    <col min="1" max="1" width="9.125" style="2" customWidth="1"/>
    <col min="2" max="2" width="128.75390625" style="2" customWidth="1"/>
    <col min="3" max="3" width="25.75390625" style="2" customWidth="1"/>
    <col min="4" max="16384" width="9.125" style="2" customWidth="1"/>
  </cols>
  <sheetData>
    <row r="1" spans="1:3" s="50" customFormat="1" ht="54.75" customHeight="1">
      <c r="A1" s="114" t="str">
        <f>NFZ!A1</f>
        <v>ROCZNY PLAN FINANSOWY NARODOWEGO FUNDUSZU ZDROWIA NA ROK 2013</v>
      </c>
      <c r="B1" s="114"/>
      <c r="C1" s="114"/>
    </row>
    <row r="2" spans="1:3" s="52" customFormat="1" ht="33" customHeight="1">
      <c r="A2" s="92" t="s">
        <v>201</v>
      </c>
      <c r="B2" s="92"/>
      <c r="C2" s="102"/>
    </row>
    <row r="3" spans="1:3" ht="33" customHeight="1">
      <c r="A3" s="1"/>
      <c r="B3" s="78"/>
      <c r="C3" s="91" t="s">
        <v>166</v>
      </c>
    </row>
    <row r="4" spans="1:3" s="6" customFormat="1" ht="45" customHeight="1">
      <c r="A4" s="113" t="s">
        <v>137</v>
      </c>
      <c r="B4" s="113" t="s">
        <v>56</v>
      </c>
      <c r="C4" s="111" t="s">
        <v>205</v>
      </c>
    </row>
    <row r="5" spans="1:3" s="6" customFormat="1" ht="45" customHeight="1">
      <c r="A5" s="113"/>
      <c r="B5" s="113"/>
      <c r="C5" s="112"/>
    </row>
    <row r="6" spans="1:3" s="4" customFormat="1" ht="14.25">
      <c r="A6" s="23">
        <v>1</v>
      </c>
      <c r="B6" s="24">
        <v>2</v>
      </c>
      <c r="C6" s="23">
        <v>3</v>
      </c>
    </row>
    <row r="7" spans="1:3" s="3" customFormat="1" ht="30" customHeight="1">
      <c r="A7" s="25" t="s">
        <v>0</v>
      </c>
      <c r="B7" s="41" t="s">
        <v>174</v>
      </c>
      <c r="C7" s="16">
        <f>C8+C9+C10+C15+C16+C17+C18+C19+C20+C21+C22+C23+C24+C25+C29+C30+C32+C33</f>
        <v>489138</v>
      </c>
    </row>
    <row r="8" spans="1:3" ht="33" customHeight="1">
      <c r="A8" s="31" t="s">
        <v>1</v>
      </c>
      <c r="B8" s="37" t="s">
        <v>138</v>
      </c>
      <c r="C8" s="27">
        <v>0</v>
      </c>
    </row>
    <row r="9" spans="1:3" ht="33" customHeight="1">
      <c r="A9" s="31" t="s">
        <v>2</v>
      </c>
      <c r="B9" s="37" t="s">
        <v>139</v>
      </c>
      <c r="C9" s="27">
        <v>0</v>
      </c>
    </row>
    <row r="10" spans="1:3" ht="33" customHeight="1">
      <c r="A10" s="31" t="s">
        <v>3</v>
      </c>
      <c r="B10" s="37" t="s">
        <v>136</v>
      </c>
      <c r="C10" s="27">
        <v>0</v>
      </c>
    </row>
    <row r="11" spans="1:3" ht="31.5" customHeight="1">
      <c r="A11" s="30" t="s">
        <v>58</v>
      </c>
      <c r="B11" s="36" t="s">
        <v>167</v>
      </c>
      <c r="C11" s="27">
        <v>0</v>
      </c>
    </row>
    <row r="12" spans="1:3" ht="31.5" customHeight="1">
      <c r="A12" s="30" t="s">
        <v>168</v>
      </c>
      <c r="B12" s="36" t="s">
        <v>171</v>
      </c>
      <c r="C12" s="27">
        <v>0</v>
      </c>
    </row>
    <row r="13" spans="1:3" ht="31.5" customHeight="1">
      <c r="A13" s="30" t="s">
        <v>169</v>
      </c>
      <c r="B13" s="36" t="s">
        <v>172</v>
      </c>
      <c r="C13" s="27">
        <v>0</v>
      </c>
    </row>
    <row r="14" spans="1:3" ht="31.5" customHeight="1">
      <c r="A14" s="30" t="s">
        <v>170</v>
      </c>
      <c r="B14" s="36" t="s">
        <v>173</v>
      </c>
      <c r="C14" s="27">
        <v>0</v>
      </c>
    </row>
    <row r="15" spans="1:3" ht="33" customHeight="1">
      <c r="A15" s="31" t="s">
        <v>4</v>
      </c>
      <c r="B15" s="37" t="s">
        <v>144</v>
      </c>
      <c r="C15" s="27">
        <v>0</v>
      </c>
    </row>
    <row r="16" spans="1:3" ht="33" customHeight="1">
      <c r="A16" s="31" t="s">
        <v>5</v>
      </c>
      <c r="B16" s="37" t="s">
        <v>140</v>
      </c>
      <c r="C16" s="27">
        <v>0</v>
      </c>
    </row>
    <row r="17" spans="1:3" ht="33" customHeight="1">
      <c r="A17" s="31" t="s">
        <v>6</v>
      </c>
      <c r="B17" s="37" t="s">
        <v>146</v>
      </c>
      <c r="C17" s="27">
        <v>0</v>
      </c>
    </row>
    <row r="18" spans="1:3" ht="33" customHeight="1">
      <c r="A18" s="31" t="s">
        <v>7</v>
      </c>
      <c r="B18" s="37" t="s">
        <v>145</v>
      </c>
      <c r="C18" s="27">
        <v>0</v>
      </c>
    </row>
    <row r="19" spans="1:3" ht="33" customHeight="1">
      <c r="A19" s="31" t="s">
        <v>8</v>
      </c>
      <c r="B19" s="37" t="s">
        <v>141</v>
      </c>
      <c r="C19" s="27">
        <v>0</v>
      </c>
    </row>
    <row r="20" spans="1:3" ht="33" customHeight="1">
      <c r="A20" s="31" t="s">
        <v>9</v>
      </c>
      <c r="B20" s="37" t="s">
        <v>142</v>
      </c>
      <c r="C20" s="27">
        <v>0</v>
      </c>
    </row>
    <row r="21" spans="1:3" ht="33" customHeight="1">
      <c r="A21" s="31" t="s">
        <v>10</v>
      </c>
      <c r="B21" s="37" t="s">
        <v>147</v>
      </c>
      <c r="C21" s="27">
        <v>0</v>
      </c>
    </row>
    <row r="22" spans="1:3" ht="46.5" customHeight="1">
      <c r="A22" s="31" t="s">
        <v>11</v>
      </c>
      <c r="B22" s="37" t="s">
        <v>143</v>
      </c>
      <c r="C22" s="27">
        <v>0</v>
      </c>
    </row>
    <row r="23" spans="1:3" ht="33" customHeight="1">
      <c r="A23" s="31" t="s">
        <v>12</v>
      </c>
      <c r="B23" s="37" t="s">
        <v>197</v>
      </c>
      <c r="C23" s="27">
        <v>0</v>
      </c>
    </row>
    <row r="24" spans="1:3" ht="33" customHeight="1">
      <c r="A24" s="31" t="s">
        <v>13</v>
      </c>
      <c r="B24" s="37" t="s">
        <v>175</v>
      </c>
      <c r="C24" s="27">
        <v>0</v>
      </c>
    </row>
    <row r="25" spans="1:3" ht="33" customHeight="1">
      <c r="A25" s="32" t="s">
        <v>14</v>
      </c>
      <c r="B25" s="80" t="s">
        <v>176</v>
      </c>
      <c r="C25" s="27">
        <v>0</v>
      </c>
    </row>
    <row r="26" spans="1:3" ht="31.5">
      <c r="A26" s="30" t="s">
        <v>148</v>
      </c>
      <c r="B26" s="36" t="s">
        <v>178</v>
      </c>
      <c r="C26" s="27">
        <v>0</v>
      </c>
    </row>
    <row r="27" spans="1:3" ht="31.5" customHeight="1">
      <c r="A27" s="30" t="s">
        <v>177</v>
      </c>
      <c r="B27" s="36" t="s">
        <v>180</v>
      </c>
      <c r="C27" s="27">
        <v>0</v>
      </c>
    </row>
    <row r="28" spans="1:3" ht="31.5" customHeight="1">
      <c r="A28" s="30" t="s">
        <v>181</v>
      </c>
      <c r="B28" s="36" t="s">
        <v>179</v>
      </c>
      <c r="C28" s="27">
        <v>0</v>
      </c>
    </row>
    <row r="29" spans="1:3" ht="33" customHeight="1">
      <c r="A29" s="33" t="s">
        <v>15</v>
      </c>
      <c r="B29" s="38" t="s">
        <v>124</v>
      </c>
      <c r="C29" s="27">
        <v>482270</v>
      </c>
    </row>
    <row r="30" spans="1:3" ht="33" customHeight="1">
      <c r="A30" s="33" t="s">
        <v>121</v>
      </c>
      <c r="B30" s="39" t="s">
        <v>182</v>
      </c>
      <c r="C30" s="27">
        <v>6868</v>
      </c>
    </row>
    <row r="31" spans="1:3" ht="31.5" customHeight="1">
      <c r="A31" s="30" t="s">
        <v>183</v>
      </c>
      <c r="B31" s="36" t="s">
        <v>199</v>
      </c>
      <c r="C31" s="27">
        <v>0</v>
      </c>
    </row>
    <row r="32" spans="1:3" ht="33" customHeight="1">
      <c r="A32" s="33" t="s">
        <v>122</v>
      </c>
      <c r="B32" s="39" t="s">
        <v>125</v>
      </c>
      <c r="C32" s="27">
        <v>0</v>
      </c>
    </row>
    <row r="33" spans="1:3" ht="33" customHeight="1">
      <c r="A33" s="33" t="s">
        <v>123</v>
      </c>
      <c r="B33" s="39" t="s">
        <v>198</v>
      </c>
      <c r="C33" s="27">
        <v>0</v>
      </c>
    </row>
    <row r="34" spans="1:3" s="5" customFormat="1" ht="31.5" customHeight="1">
      <c r="A34" s="34" t="s">
        <v>60</v>
      </c>
      <c r="B34" s="40" t="s">
        <v>61</v>
      </c>
      <c r="C34" s="99">
        <v>0</v>
      </c>
    </row>
    <row r="35" spans="1:3" s="5" customFormat="1" ht="31.5" customHeight="1">
      <c r="A35" s="34" t="s">
        <v>59</v>
      </c>
      <c r="B35" s="40" t="s">
        <v>62</v>
      </c>
      <c r="C35" s="100">
        <v>0</v>
      </c>
    </row>
    <row r="36" spans="1:3" s="5" customFormat="1" ht="42.75" customHeight="1">
      <c r="A36" s="34" t="s">
        <v>184</v>
      </c>
      <c r="B36" s="40" t="s">
        <v>185</v>
      </c>
      <c r="C36" s="86">
        <f>C12+C14+C25+C31</f>
        <v>0</v>
      </c>
    </row>
    <row r="37" spans="1:3" s="3" customFormat="1" ht="30" customHeight="1">
      <c r="A37" s="28" t="s">
        <v>16</v>
      </c>
      <c r="B37" s="48" t="s">
        <v>195</v>
      </c>
      <c r="C37" s="26">
        <f>C38+C39+C40+C48+C50+C56+C57+C55</f>
        <v>205969</v>
      </c>
    </row>
    <row r="38" spans="1:3" ht="28.5" customHeight="1">
      <c r="A38" s="33" t="s">
        <v>17</v>
      </c>
      <c r="B38" s="42" t="s">
        <v>18</v>
      </c>
      <c r="C38" s="87">
        <f>4840-6</f>
        <v>4834</v>
      </c>
    </row>
    <row r="39" spans="1:3" ht="28.5" customHeight="1">
      <c r="A39" s="33" t="s">
        <v>19</v>
      </c>
      <c r="B39" s="42" t="s">
        <v>20</v>
      </c>
      <c r="C39" s="87">
        <f>92097+116</f>
        <v>92213</v>
      </c>
    </row>
    <row r="40" spans="1:3" ht="28.5" customHeight="1">
      <c r="A40" s="33" t="s">
        <v>21</v>
      </c>
      <c r="B40" s="43" t="s">
        <v>32</v>
      </c>
      <c r="C40" s="87">
        <f>C41+C43+C44+C45+C46+C47</f>
        <v>471</v>
      </c>
    </row>
    <row r="41" spans="1:3" ht="28.5" customHeight="1">
      <c r="A41" s="44" t="s">
        <v>40</v>
      </c>
      <c r="B41" s="45" t="s">
        <v>33</v>
      </c>
      <c r="C41" s="87">
        <v>43</v>
      </c>
    </row>
    <row r="42" spans="1:3" ht="28.5" customHeight="1">
      <c r="A42" s="44" t="s">
        <v>41</v>
      </c>
      <c r="B42" s="46" t="s">
        <v>34</v>
      </c>
      <c r="C42" s="87">
        <v>43</v>
      </c>
    </row>
    <row r="43" spans="1:3" ht="28.5" customHeight="1">
      <c r="A43" s="44" t="s">
        <v>42</v>
      </c>
      <c r="B43" s="45" t="s">
        <v>35</v>
      </c>
      <c r="C43" s="87">
        <v>30</v>
      </c>
    </row>
    <row r="44" spans="1:3" ht="28.5" customHeight="1">
      <c r="A44" s="44" t="s">
        <v>43</v>
      </c>
      <c r="B44" s="45" t="s">
        <v>36</v>
      </c>
      <c r="C44" s="87">
        <v>17</v>
      </c>
    </row>
    <row r="45" spans="1:3" ht="28.5" customHeight="1">
      <c r="A45" s="44" t="s">
        <v>44</v>
      </c>
      <c r="B45" s="45" t="s">
        <v>37</v>
      </c>
      <c r="C45" s="87">
        <v>0</v>
      </c>
    </row>
    <row r="46" spans="1:3" ht="28.5" customHeight="1">
      <c r="A46" s="44" t="s">
        <v>45</v>
      </c>
      <c r="B46" s="45" t="s">
        <v>38</v>
      </c>
      <c r="C46" s="87">
        <v>350</v>
      </c>
    </row>
    <row r="47" spans="1:3" ht="28.5" customHeight="1">
      <c r="A47" s="44" t="s">
        <v>46</v>
      </c>
      <c r="B47" s="45" t="s">
        <v>39</v>
      </c>
      <c r="C47" s="87">
        <v>31</v>
      </c>
    </row>
    <row r="48" spans="1:3" ht="28.5" customHeight="1">
      <c r="A48" s="33" t="s">
        <v>22</v>
      </c>
      <c r="B48" s="42" t="s">
        <v>186</v>
      </c>
      <c r="C48" s="87">
        <f>31929+39-137</f>
        <v>31831</v>
      </c>
    </row>
    <row r="49" spans="1:3" ht="28.5" customHeight="1">
      <c r="A49" s="44" t="s">
        <v>187</v>
      </c>
      <c r="B49" s="45" t="s">
        <v>188</v>
      </c>
      <c r="C49" s="87">
        <f>281+10</f>
        <v>291</v>
      </c>
    </row>
    <row r="50" spans="1:3" ht="28.5" customHeight="1">
      <c r="A50" s="33" t="s">
        <v>23</v>
      </c>
      <c r="B50" s="43" t="s">
        <v>55</v>
      </c>
      <c r="C50" s="87">
        <f>C51+C52+C53+C54</f>
        <v>8027</v>
      </c>
    </row>
    <row r="51" spans="1:3" ht="28.5" customHeight="1">
      <c r="A51" s="44" t="s">
        <v>51</v>
      </c>
      <c r="B51" s="45" t="s">
        <v>47</v>
      </c>
      <c r="C51" s="87">
        <f>5491+7</f>
        <v>5498</v>
      </c>
    </row>
    <row r="52" spans="1:3" ht="28.5" customHeight="1">
      <c r="A52" s="44" t="s">
        <v>52</v>
      </c>
      <c r="B52" s="45" t="s">
        <v>48</v>
      </c>
      <c r="C52" s="87">
        <f>782+1</f>
        <v>783</v>
      </c>
    </row>
    <row r="53" spans="1:3" ht="28.5" customHeight="1">
      <c r="A53" s="44" t="s">
        <v>53</v>
      </c>
      <c r="B53" s="45" t="s">
        <v>49</v>
      </c>
      <c r="C53" s="87">
        <v>0</v>
      </c>
    </row>
    <row r="54" spans="1:3" ht="28.5" customHeight="1">
      <c r="A54" s="44" t="s">
        <v>54</v>
      </c>
      <c r="B54" s="45" t="s">
        <v>50</v>
      </c>
      <c r="C54" s="87">
        <v>1746</v>
      </c>
    </row>
    <row r="55" spans="1:3" ht="28.5" customHeight="1">
      <c r="A55" s="33" t="s">
        <v>24</v>
      </c>
      <c r="B55" s="42" t="s">
        <v>25</v>
      </c>
      <c r="C55" s="87">
        <v>50</v>
      </c>
    </row>
    <row r="56" spans="1:4" ht="28.5" customHeight="1">
      <c r="A56" s="33" t="s">
        <v>26</v>
      </c>
      <c r="B56" s="42" t="s">
        <v>189</v>
      </c>
      <c r="C56" s="27">
        <f>66411+137</f>
        <v>66548</v>
      </c>
      <c r="D56" s="104"/>
    </row>
    <row r="57" spans="1:3" ht="28.5" customHeight="1">
      <c r="A57" s="33" t="s">
        <v>27</v>
      </c>
      <c r="B57" s="42" t="s">
        <v>28</v>
      </c>
      <c r="C57" s="87">
        <f>1994+1</f>
        <v>1995</v>
      </c>
    </row>
    <row r="58" spans="1:3" s="3" customFormat="1" ht="30" customHeight="1">
      <c r="A58" s="35" t="s">
        <v>29</v>
      </c>
      <c r="B58" s="47" t="s">
        <v>190</v>
      </c>
      <c r="C58" s="29">
        <f>C59+C60+C61+C62</f>
        <v>8421</v>
      </c>
    </row>
    <row r="59" spans="1:3" ht="42" customHeight="1">
      <c r="A59" s="33" t="s">
        <v>104</v>
      </c>
      <c r="B59" s="42" t="s">
        <v>126</v>
      </c>
      <c r="C59" s="87">
        <v>610</v>
      </c>
    </row>
    <row r="60" spans="1:3" ht="31.5" customHeight="1">
      <c r="A60" s="33" t="s">
        <v>30</v>
      </c>
      <c r="B60" s="42" t="s">
        <v>57</v>
      </c>
      <c r="C60" s="87">
        <v>0</v>
      </c>
    </row>
    <row r="61" spans="1:3" ht="31.5" customHeight="1">
      <c r="A61" s="33" t="s">
        <v>31</v>
      </c>
      <c r="B61" s="42" t="s">
        <v>106</v>
      </c>
      <c r="C61" s="87">
        <v>7514</v>
      </c>
    </row>
    <row r="62" spans="1:3" ht="31.5" customHeight="1">
      <c r="A62" s="33" t="s">
        <v>105</v>
      </c>
      <c r="B62" s="42" t="s">
        <v>107</v>
      </c>
      <c r="C62" s="87">
        <v>297</v>
      </c>
    </row>
    <row r="63" spans="1:3" ht="32.25" customHeight="1">
      <c r="A63" s="35" t="s">
        <v>112</v>
      </c>
      <c r="B63" s="47" t="s">
        <v>133</v>
      </c>
      <c r="C63" s="29">
        <v>30182</v>
      </c>
    </row>
    <row r="69" ht="12.75">
      <c r="C69" s="89"/>
    </row>
  </sheetData>
  <sheetProtection/>
  <mergeCells count="4">
    <mergeCell ref="C4:C5"/>
    <mergeCell ref="A4:A5"/>
    <mergeCell ref="B4:B5"/>
    <mergeCell ref="A1:C1"/>
  </mergeCells>
  <printOptions horizontalCentered="1"/>
  <pageMargins left="0" right="0" top="0.3937007874015748" bottom="0.5905511811023623" header="0.5118110236220472" footer="0.3937007874015748"/>
  <pageSetup fitToHeight="1" fitToWidth="1" horizontalDpi="600" verticalDpi="600" orientation="portrait" paperSize="9" scale="38" r:id="rId1"/>
  <headerFooter alignWithMargins="0">
    <oddFooter>&amp;R&amp;20&amp;P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G63"/>
  <sheetViews>
    <sheetView showGridLines="0" view="pageBreakPreview" zoomScale="55" zoomScaleNormal="60" zoomScaleSheetLayoutView="55" zoomScalePageLayoutView="0" workbookViewId="0" topLeftCell="A1">
      <pane xSplit="2" ySplit="7" topLeftCell="C8" activePane="bottomRight" state="frozen"/>
      <selection pane="topLeft" activeCell="A2" sqref="A2:B2"/>
      <selection pane="topRight" activeCell="A2" sqref="A2:B2"/>
      <selection pane="bottomLeft" activeCell="A2" sqref="A2:B2"/>
      <selection pane="bottomRight" activeCell="C18" sqref="C18"/>
    </sheetView>
  </sheetViews>
  <sheetFormatPr defaultColWidth="9.00390625" defaultRowHeight="12.75"/>
  <cols>
    <col min="1" max="1" width="9.25390625" style="2" bestFit="1" customWidth="1"/>
    <col min="2" max="2" width="128.75390625" style="2" customWidth="1"/>
    <col min="3" max="3" width="25.75390625" style="2" customWidth="1"/>
    <col min="4" max="5" width="9.125" style="2" customWidth="1"/>
    <col min="6" max="6" width="17.25390625" style="2" bestFit="1" customWidth="1"/>
    <col min="7" max="16384" width="9.125" style="2" customWidth="1"/>
  </cols>
  <sheetData>
    <row r="1" spans="1:3" s="50" customFormat="1" ht="54.75" customHeight="1">
      <c r="A1" s="114" t="str">
        <f>NFZ!A1</f>
        <v>ROCZNY PLAN FINANSOWY NARODOWEGO FUNDUSZU ZDROWIA NA ROK 2013</v>
      </c>
      <c r="B1" s="114"/>
      <c r="C1" s="114"/>
    </row>
    <row r="2" spans="1:3" s="52" customFormat="1" ht="33" customHeight="1">
      <c r="A2" s="92" t="s">
        <v>202</v>
      </c>
      <c r="B2" s="92"/>
      <c r="C2" s="92"/>
    </row>
    <row r="3" spans="1:3" ht="33" customHeight="1">
      <c r="A3" s="1"/>
      <c r="B3" s="78"/>
      <c r="C3" s="90" t="s">
        <v>166</v>
      </c>
    </row>
    <row r="4" spans="1:3" s="6" customFormat="1" ht="45" customHeight="1">
      <c r="A4" s="115" t="s">
        <v>137</v>
      </c>
      <c r="B4" s="113" t="s">
        <v>56</v>
      </c>
      <c r="C4" s="111" t="s">
        <v>206</v>
      </c>
    </row>
    <row r="5" spans="1:3" s="6" customFormat="1" ht="45" customHeight="1">
      <c r="A5" s="113"/>
      <c r="B5" s="113"/>
      <c r="C5" s="112"/>
    </row>
    <row r="6" spans="1:3" s="4" customFormat="1" ht="14.25">
      <c r="A6" s="23">
        <v>1</v>
      </c>
      <c r="B6" s="24">
        <v>2</v>
      </c>
      <c r="C6" s="23">
        <v>3</v>
      </c>
    </row>
    <row r="7" spans="1:7" s="3" customFormat="1" ht="30" customHeight="1">
      <c r="A7" s="25" t="s">
        <v>0</v>
      </c>
      <c r="B7" s="41" t="s">
        <v>174</v>
      </c>
      <c r="C7" s="13">
        <f>C8+C9+C10+C15+C16+C17+C18+C19+C20+C21+C22+C23+C24+C25+C29+C30+C32+C33</f>
        <v>62485562</v>
      </c>
      <c r="F7" s="106"/>
      <c r="G7" s="105"/>
    </row>
    <row r="8" spans="1:3" ht="33" customHeight="1">
      <c r="A8" s="31" t="s">
        <v>1</v>
      </c>
      <c r="B8" s="80" t="s">
        <v>138</v>
      </c>
      <c r="C8" s="83">
        <f>Dolnośląski!C8+KujawskoPomorski!C8+Lubelski!C8+Lubuski!C8+Łódzki!C8+Małopolski!C8+Mazowiecki!C8+Opolski!C8+Podkarpacki!C8+Podlaski!C8+Pomorski!C8+Śląski!C8+Świętokrzyski!C8+WarmińskoMazurski!C8+Wielkopolski!C8+Zachodniopomorski!C8</f>
        <v>7633992</v>
      </c>
    </row>
    <row r="9" spans="1:3" ht="33" customHeight="1">
      <c r="A9" s="31" t="s">
        <v>2</v>
      </c>
      <c r="B9" s="80" t="s">
        <v>139</v>
      </c>
      <c r="C9" s="83">
        <f>Dolnośląski!C9+KujawskoPomorski!C9+Lubelski!C9+Lubuski!C9+Łódzki!C9+Małopolski!C9+Mazowiecki!C9+Opolski!C9+Podkarpacki!C9+Podlaski!C9+Pomorski!C9+Śląski!C9+Świętokrzyski!C9+WarmińskoMazurski!C9+Wielkopolski!C9+Zachodniopomorski!C9</f>
        <v>5092112</v>
      </c>
    </row>
    <row r="10" spans="1:3" ht="33" customHeight="1">
      <c r="A10" s="31" t="s">
        <v>3</v>
      </c>
      <c r="B10" s="80" t="s">
        <v>136</v>
      </c>
      <c r="C10" s="83">
        <f>Dolnośląski!C10+KujawskoPomorski!C10+Lubelski!C10+Lubuski!C10+Łódzki!C10+Małopolski!C10+Mazowiecki!C10+Opolski!C10+Podkarpacki!C10+Podlaski!C10+Pomorski!C10+Śląski!C10+Świętokrzyski!C10+WarmińskoMazurski!C10+Wielkopolski!C10+Zachodniopomorski!C10</f>
        <v>27239234</v>
      </c>
    </row>
    <row r="11" spans="1:3" ht="31.5" customHeight="1">
      <c r="A11" s="81" t="s">
        <v>58</v>
      </c>
      <c r="B11" s="93" t="s">
        <v>167</v>
      </c>
      <c r="C11" s="83">
        <f>Dolnośląski!C11+KujawskoPomorski!C11+Lubelski!C11+Lubuski!C11+Łódzki!C11+Małopolski!C11+Mazowiecki!C11+Opolski!C11+Podkarpacki!C11+Podlaski!C11+Pomorski!C11+Śląski!C11+Świętokrzyski!C11+WarmińskoMazurski!C11+Wielkopolski!C11+Zachodniopomorski!C11</f>
        <v>1923499</v>
      </c>
    </row>
    <row r="12" spans="1:3" ht="31.5" customHeight="1">
      <c r="A12" s="81" t="s">
        <v>168</v>
      </c>
      <c r="B12" s="93" t="s">
        <v>171</v>
      </c>
      <c r="C12" s="83">
        <f>Dolnośląski!C12+KujawskoPomorski!C12+Lubelski!C12+Lubuski!C12+Łódzki!C12+Małopolski!C12+Mazowiecki!C12+Opolski!C12+Podkarpacki!C12+Podlaski!C12+Pomorski!C12+Śląski!C12+Świętokrzyski!C12+WarmińskoMazurski!C12+Wielkopolski!C12+Zachodniopomorski!C12</f>
        <v>1716786</v>
      </c>
    </row>
    <row r="13" spans="1:3" ht="31.5" customHeight="1">
      <c r="A13" s="81" t="s">
        <v>169</v>
      </c>
      <c r="B13" s="93" t="s">
        <v>172</v>
      </c>
      <c r="C13" s="83">
        <f>Dolnośląski!C13+KujawskoPomorski!C13+Lubelski!C13+Lubuski!C13+Łódzki!C13+Małopolski!C13+Mazowiecki!C13+Opolski!C13+Podkarpacki!C13+Podlaski!C13+Pomorski!C13+Śląski!C13+Świętokrzyski!C13+WarmińskoMazurski!C13+Wielkopolski!C13+Zachodniopomorski!C13</f>
        <v>1344999</v>
      </c>
    </row>
    <row r="14" spans="1:3" ht="31.5" customHeight="1">
      <c r="A14" s="81" t="s">
        <v>170</v>
      </c>
      <c r="B14" s="93" t="s">
        <v>173</v>
      </c>
      <c r="C14" s="83">
        <f>Dolnośląski!C14+KujawskoPomorski!C14+Lubelski!C14+Lubuski!C14+Łódzki!C14+Małopolski!C14+Mazowiecki!C14+Opolski!C14+Podkarpacki!C14+Podlaski!C14+Pomorski!C14+Śląski!C14+Świętokrzyski!C14+WarmińskoMazurski!C14+Wielkopolski!C14+Zachodniopomorski!C14</f>
        <v>671306</v>
      </c>
    </row>
    <row r="15" spans="1:3" ht="33" customHeight="1">
      <c r="A15" s="31" t="s">
        <v>4</v>
      </c>
      <c r="B15" s="80" t="s">
        <v>144</v>
      </c>
      <c r="C15" s="83">
        <f>Dolnośląski!C15+KujawskoPomorski!C15+Lubelski!C15+Lubuski!C15+Łódzki!C15+Małopolski!C15+Mazowiecki!C15+Opolski!C15+Podkarpacki!C15+Podlaski!C15+Pomorski!C15+Śląski!C15+Świętokrzyski!C15+WarmińskoMazurski!C15+Wielkopolski!C15+Zachodniopomorski!C15</f>
        <v>2032467</v>
      </c>
    </row>
    <row r="16" spans="1:3" ht="33" customHeight="1">
      <c r="A16" s="31" t="s">
        <v>5</v>
      </c>
      <c r="B16" s="80" t="s">
        <v>140</v>
      </c>
      <c r="C16" s="83">
        <f>Dolnośląski!C16+KujawskoPomorski!C16+Lubelski!C16+Lubuski!C16+Łódzki!C16+Małopolski!C16+Mazowiecki!C16+Opolski!C16+Podkarpacki!C16+Podlaski!C16+Pomorski!C16+Śląski!C16+Świętokrzyski!C16+WarmińskoMazurski!C16+Wielkopolski!C16+Zachodniopomorski!C16</f>
        <v>1931357</v>
      </c>
    </row>
    <row r="17" spans="1:3" ht="33" customHeight="1">
      <c r="A17" s="31" t="s">
        <v>6</v>
      </c>
      <c r="B17" s="80" t="s">
        <v>146</v>
      </c>
      <c r="C17" s="83">
        <f>Dolnośląski!C17+KujawskoPomorski!C17+Lubelski!C17+Lubuski!C17+Łódzki!C17+Małopolski!C17+Mazowiecki!C17+Opolski!C17+Podkarpacki!C17+Podlaski!C17+Pomorski!C17+Śląski!C17+Świętokrzyski!C17+WarmińskoMazurski!C17+Wielkopolski!C17+Zachodniopomorski!C17</f>
        <v>1038767</v>
      </c>
    </row>
    <row r="18" spans="1:3" ht="33" customHeight="1">
      <c r="A18" s="31" t="s">
        <v>7</v>
      </c>
      <c r="B18" s="80" t="s">
        <v>145</v>
      </c>
      <c r="C18" s="83">
        <f>Dolnośląski!C18+KujawskoPomorski!C18+Lubelski!C18+Lubuski!C18+Łódzki!C18+Małopolski!C18+Mazowiecki!C18+Opolski!C18+Podkarpacki!C18+Podlaski!C18+Pomorski!C18+Śląski!C18+Świętokrzyski!C18+WarmińskoMazurski!C18+Wielkopolski!C18+Zachodniopomorski!C18</f>
        <v>340729</v>
      </c>
    </row>
    <row r="19" spans="1:3" ht="33" customHeight="1">
      <c r="A19" s="31" t="s">
        <v>8</v>
      </c>
      <c r="B19" s="80" t="s">
        <v>141</v>
      </c>
      <c r="C19" s="83">
        <f>Dolnośląski!C19+KujawskoPomorski!C19+Lubelski!C19+Lubuski!C19+Łódzki!C19+Małopolski!C19+Mazowiecki!C19+Opolski!C19+Podkarpacki!C19+Podlaski!C19+Pomorski!C19+Śląski!C19+Świętokrzyski!C19+WarmińskoMazurski!C19+Wielkopolski!C19+Zachodniopomorski!C19</f>
        <v>1774433</v>
      </c>
    </row>
    <row r="20" spans="1:3" ht="33" customHeight="1">
      <c r="A20" s="31" t="s">
        <v>9</v>
      </c>
      <c r="B20" s="80" t="s">
        <v>142</v>
      </c>
      <c r="C20" s="83">
        <f>Dolnośląski!C20+KujawskoPomorski!C20+Lubelski!C20+Lubuski!C20+Łódzki!C20+Małopolski!C20+Mazowiecki!C20+Opolski!C20+Podkarpacki!C20+Podlaski!C20+Pomorski!C20+Śląski!C20+Świętokrzyski!C20+WarmińskoMazurski!C20+Wielkopolski!C20+Zachodniopomorski!C20</f>
        <v>622327</v>
      </c>
    </row>
    <row r="21" spans="1:3" ht="33" customHeight="1">
      <c r="A21" s="31" t="s">
        <v>10</v>
      </c>
      <c r="B21" s="80" t="s">
        <v>147</v>
      </c>
      <c r="C21" s="83">
        <f>Dolnośląski!C21+KujawskoPomorski!C21+Lubelski!C21+Lubuski!C21+Łódzki!C21+Małopolski!C21+Mazowiecki!C21+Opolski!C21+Podkarpacki!C21+Podlaski!C21+Pomorski!C21+Śląski!C21+Świętokrzyski!C21+WarmińskoMazurski!C21+Wielkopolski!C21+Zachodniopomorski!C21</f>
        <v>46938</v>
      </c>
    </row>
    <row r="22" spans="1:3" ht="46.5" customHeight="1">
      <c r="A22" s="31" t="s">
        <v>11</v>
      </c>
      <c r="B22" s="80" t="s">
        <v>143</v>
      </c>
      <c r="C22" s="83">
        <f>Dolnośląski!C22+KujawskoPomorski!C22+Lubelski!C22+Lubuski!C22+Łódzki!C22+Małopolski!C22+Mazowiecki!C22+Opolski!C22+Podkarpacki!C22+Podlaski!C22+Pomorski!C22+Śląski!C22+Świętokrzyski!C22+WarmińskoMazurski!C22+Wielkopolski!C22+Zachodniopomorski!C22</f>
        <v>176268</v>
      </c>
    </row>
    <row r="23" spans="1:3" ht="33" customHeight="1">
      <c r="A23" s="31" t="s">
        <v>12</v>
      </c>
      <c r="B23" s="80" t="s">
        <v>197</v>
      </c>
      <c r="C23" s="83">
        <f>Dolnośląski!C23+KujawskoPomorski!C23+Lubelski!C23+Lubuski!C23+Łódzki!C23+Małopolski!C23+Mazowiecki!C23+Opolski!C23+Podkarpacki!C23+Podlaski!C23+Pomorski!C23+Śląski!C23+Świętokrzyski!C23+WarmińskoMazurski!C23+Wielkopolski!C23+Zachodniopomorski!C23</f>
        <v>1544488</v>
      </c>
    </row>
    <row r="24" spans="1:3" ht="33" customHeight="1">
      <c r="A24" s="31" t="s">
        <v>13</v>
      </c>
      <c r="B24" s="80" t="s">
        <v>175</v>
      </c>
      <c r="C24" s="83">
        <f>Dolnośląski!C24+KujawskoPomorski!C24+Lubelski!C24+Lubuski!C24+Łódzki!C24+Małopolski!C24+Mazowiecki!C24+Opolski!C24+Podkarpacki!C24+Podlaski!C24+Pomorski!C24+Śląski!C24+Świętokrzyski!C24+WarmińskoMazurski!C24+Wielkopolski!C24+Zachodniopomorski!C24</f>
        <v>864781</v>
      </c>
    </row>
    <row r="25" spans="1:3" ht="33" customHeight="1">
      <c r="A25" s="32" t="s">
        <v>14</v>
      </c>
      <c r="B25" s="80" t="s">
        <v>176</v>
      </c>
      <c r="C25" s="83">
        <f>Dolnośląski!C25+KujawskoPomorski!C25+Lubelski!C25+Lubuski!C25+Łódzki!C25+Małopolski!C25+Mazowiecki!C25+Opolski!C25+Podkarpacki!C25+Podlaski!C25+Pomorski!C25+Śląski!C25+Świętokrzyski!C25+WarmińskoMazurski!C25+Wielkopolski!C25+Zachodniopomorski!C25</f>
        <v>8286496</v>
      </c>
    </row>
    <row r="26" spans="1:3" ht="31.5">
      <c r="A26" s="30" t="s">
        <v>148</v>
      </c>
      <c r="B26" s="93" t="s">
        <v>178</v>
      </c>
      <c r="C26" s="83">
        <f>Dolnośląski!C26+KujawskoPomorski!C26+Lubelski!C26+Lubuski!C26+Łódzki!C26+Małopolski!C26+Mazowiecki!C26+Opolski!C26+Podkarpacki!C26+Podlaski!C26+Pomorski!C26+Śląski!C26+Świętokrzyski!C26+WarmińskoMazurski!C26+Wielkopolski!C26+Zachodniopomorski!C26</f>
        <v>8249669</v>
      </c>
    </row>
    <row r="27" spans="1:3" ht="31.5" customHeight="1">
      <c r="A27" s="81" t="s">
        <v>177</v>
      </c>
      <c r="B27" s="93" t="s">
        <v>180</v>
      </c>
      <c r="C27" s="83">
        <f>Dolnośląski!C27+KujawskoPomorski!C27+Lubelski!C27+Lubuski!C27+Łódzki!C27+Małopolski!C27+Mazowiecki!C27+Opolski!C27+Podkarpacki!C27+Podlaski!C27+Pomorski!C27+Śląski!C27+Świętokrzyski!C27+WarmińskoMazurski!C27+Wielkopolski!C27+Zachodniopomorski!C27</f>
        <v>27382</v>
      </c>
    </row>
    <row r="28" spans="1:3" ht="31.5" customHeight="1">
      <c r="A28" s="81" t="s">
        <v>181</v>
      </c>
      <c r="B28" s="93" t="s">
        <v>179</v>
      </c>
      <c r="C28" s="83">
        <f>Dolnośląski!C28+KujawskoPomorski!C28+Lubelski!C28+Lubuski!C28+Łódzki!C28+Małopolski!C28+Mazowiecki!C28+Opolski!C28+Podkarpacki!C28+Podlaski!C28+Pomorski!C28+Śląski!C28+Świętokrzyski!C28+WarmińskoMazurski!C28+Wielkopolski!C28+Zachodniopomorski!C28</f>
        <v>9445</v>
      </c>
    </row>
    <row r="29" spans="1:3" ht="33" customHeight="1">
      <c r="A29" s="33" t="s">
        <v>15</v>
      </c>
      <c r="B29" s="38" t="s">
        <v>124</v>
      </c>
      <c r="C29" s="83">
        <f>Dolnośląski!C29+KujawskoPomorski!C29+Lubelski!C29+Lubuski!C29+Łódzki!C29+Małopolski!C29+Mazowiecki!C29+Opolski!C29+Podkarpacki!C29+Podlaski!C29+Pomorski!C29+Śląski!C29+Świętokrzyski!C29+WarmińskoMazurski!C29+Wielkopolski!C29+Zachodniopomorski!C29</f>
        <v>0</v>
      </c>
    </row>
    <row r="30" spans="1:3" ht="33" customHeight="1">
      <c r="A30" s="33" t="s">
        <v>121</v>
      </c>
      <c r="B30" s="42" t="s">
        <v>182</v>
      </c>
      <c r="C30" s="83">
        <f>Dolnośląski!C30+KujawskoPomorski!C30+Lubelski!C30+Lubuski!C30+Łódzki!C30+Małopolski!C30+Mazowiecki!C30+Opolski!C30+Podkarpacki!C30+Podlaski!C30+Pomorski!C30+Śląski!C30+Świętokrzyski!C30+WarmińskoMazurski!C30+Wielkopolski!C30+Zachodniopomorski!C30</f>
        <v>0</v>
      </c>
    </row>
    <row r="31" spans="1:3" ht="31.5" customHeight="1">
      <c r="A31" s="81" t="s">
        <v>183</v>
      </c>
      <c r="B31" s="93" t="s">
        <v>199</v>
      </c>
      <c r="C31" s="83">
        <f>Dolnośląski!C31+KujawskoPomorski!C31+Lubelski!C31+Lubuski!C31+Łódzki!C31+Małopolski!C31+Mazowiecki!C31+Opolski!C31+Podkarpacki!C31+Podlaski!C31+Pomorski!C31+Śląski!C31+Świętokrzyski!C31+WarmińskoMazurski!C31+Wielkopolski!C31+Zachodniopomorski!C31</f>
        <v>0</v>
      </c>
    </row>
    <row r="32" spans="1:3" ht="33" customHeight="1">
      <c r="A32" s="33" t="s">
        <v>122</v>
      </c>
      <c r="B32" s="39" t="s">
        <v>125</v>
      </c>
      <c r="C32" s="83">
        <f>Dolnośląski!C32+KujawskoPomorski!C32+Lubelski!C32+Lubuski!C32+Łódzki!C32+Małopolski!C32+Mazowiecki!C32+Opolski!C32+Podkarpacki!C32+Podlaski!C32+Pomorski!C32+Śląski!C32+Świętokrzyski!C32+WarmińskoMazurski!C32+Wielkopolski!C32+Zachodniopomorski!C32</f>
        <v>3475633</v>
      </c>
    </row>
    <row r="33" spans="1:3" ht="33" customHeight="1">
      <c r="A33" s="33" t="s">
        <v>123</v>
      </c>
      <c r="B33" s="42" t="s">
        <v>198</v>
      </c>
      <c r="C33" s="83">
        <f>Dolnośląski!C33+KujawskoPomorski!C33+Lubelski!C33+Lubuski!C33+Łódzki!C33+Małopolski!C33+Mazowiecki!C33+Opolski!C33+Podkarpacki!C33+Podlaski!C33+Pomorski!C33+Śląski!C33+Świętokrzyski!C33+WarmińskoMazurski!C33+Wielkopolski!C33+Zachodniopomorski!C33</f>
        <v>385540</v>
      </c>
    </row>
    <row r="34" spans="1:3" s="5" customFormat="1" ht="31.5" customHeight="1">
      <c r="A34" s="34" t="s">
        <v>60</v>
      </c>
      <c r="B34" s="40" t="s">
        <v>61</v>
      </c>
      <c r="C34" s="84">
        <f>Dolnośląski!C34+KujawskoPomorski!C34+Lubelski!C34+Lubuski!C34+Łódzki!C34+Małopolski!C34+Mazowiecki!C34+Opolski!C34+Podkarpacki!C34+Podlaski!C34+Pomorski!C34+Śląski!C34+Świętokrzyski!C34+WarmińskoMazurski!C34+Wielkopolski!C34+Zachodniopomorski!C34</f>
        <v>0</v>
      </c>
    </row>
    <row r="35" spans="1:3" s="5" customFormat="1" ht="31.5" customHeight="1">
      <c r="A35" s="34" t="s">
        <v>59</v>
      </c>
      <c r="B35" s="40" t="s">
        <v>62</v>
      </c>
      <c r="C35" s="84">
        <f>Dolnośląski!C35+KujawskoPomorski!C35+Lubelski!C35+Lubuski!C35+Łódzki!C35+Małopolski!C35+Mazowiecki!C35+Opolski!C35+Podkarpacki!C35+Podlaski!C35+Pomorski!C35+Śląski!C35+Świętokrzyski!C35+WarmińskoMazurski!C35+Wielkopolski!C35+Zachodniopomorski!C35</f>
        <v>1839892</v>
      </c>
    </row>
    <row r="36" spans="1:3" s="5" customFormat="1" ht="42.75" customHeight="1">
      <c r="A36" s="34" t="s">
        <v>184</v>
      </c>
      <c r="B36" s="40" t="s">
        <v>185</v>
      </c>
      <c r="C36" s="84">
        <f>Dolnośląski!C36+KujawskoPomorski!C36+Lubelski!C36+Lubuski!C36+Łódzki!C36+Małopolski!C36+Mazowiecki!C36+Opolski!C36+Podkarpacki!C36+Podlaski!C36+Pomorski!C36+Śląski!C36+Świętokrzyski!C36+WarmińskoMazurski!C36+Wielkopolski!C36+Zachodniopomorski!C36</f>
        <v>10674588</v>
      </c>
    </row>
    <row r="37" spans="1:3" s="3" customFormat="1" ht="30" customHeight="1">
      <c r="A37" s="28" t="s">
        <v>16</v>
      </c>
      <c r="B37" s="47" t="s">
        <v>195</v>
      </c>
      <c r="C37" s="26">
        <f>C38+C39+C40+C48+C50+C56+C57+C55</f>
        <v>476625</v>
      </c>
    </row>
    <row r="38" spans="1:3" ht="28.5" customHeight="1">
      <c r="A38" s="33" t="s">
        <v>17</v>
      </c>
      <c r="B38" s="42" t="s">
        <v>18</v>
      </c>
      <c r="C38" s="79">
        <f>Dolnośląski!C38+KujawskoPomorski!C38+Lubelski!C38+Lubuski!C38+Łódzki!C38+Małopolski!C38+Mazowiecki!C38+Opolski!C38+Podkarpacki!C38+Podlaski!C38+Pomorski!C38+Śląski!C38+Świętokrzyski!C38+WarmińskoMazurski!C38+Wielkopolski!C38+Zachodniopomorski!C38</f>
        <v>21419</v>
      </c>
    </row>
    <row r="39" spans="1:3" ht="28.5" customHeight="1">
      <c r="A39" s="33" t="s">
        <v>19</v>
      </c>
      <c r="B39" s="42" t="s">
        <v>20</v>
      </c>
      <c r="C39" s="79">
        <f>Dolnośląski!C39+KujawskoPomorski!C39+Lubelski!C39+Lubuski!C39+Łódzki!C39+Małopolski!C39+Mazowiecki!C39+Opolski!C39+Podkarpacki!C39+Podlaski!C39+Pomorski!C39+Śląski!C39+Świętokrzyski!C39+WarmińskoMazurski!C39+Wielkopolski!C39+Zachodniopomorski!C39</f>
        <v>64477</v>
      </c>
    </row>
    <row r="40" spans="1:3" ht="28.5" customHeight="1">
      <c r="A40" s="33" t="s">
        <v>21</v>
      </c>
      <c r="B40" s="43" t="s">
        <v>32</v>
      </c>
      <c r="C40" s="87">
        <f>C41+C43+C44+C45+C46+C47</f>
        <v>4223</v>
      </c>
    </row>
    <row r="41" spans="1:3" ht="28.5" customHeight="1">
      <c r="A41" s="44" t="s">
        <v>40</v>
      </c>
      <c r="B41" s="45" t="s">
        <v>33</v>
      </c>
      <c r="C41" s="79">
        <f>Dolnośląski!C41+KujawskoPomorski!C41+Lubelski!C41+Lubuski!C41+Łódzki!C41+Małopolski!C41+Mazowiecki!C41+Opolski!C41+Podkarpacki!C41+Podlaski!C41+Pomorski!C41+Śląski!C41+Świętokrzyski!C41+WarmińskoMazurski!C41+Wielkopolski!C41+Zachodniopomorski!C41</f>
        <v>533</v>
      </c>
    </row>
    <row r="42" spans="1:3" ht="28.5" customHeight="1">
      <c r="A42" s="44" t="s">
        <v>41</v>
      </c>
      <c r="B42" s="46" t="s">
        <v>34</v>
      </c>
      <c r="C42" s="79">
        <f>Dolnośląski!C42+KujawskoPomorski!C42+Lubelski!C42+Lubuski!C42+Łódzki!C42+Małopolski!C42+Mazowiecki!C42+Opolski!C42+Podkarpacki!C42+Podlaski!C42+Pomorski!C42+Śląski!C42+Świętokrzyski!C42+WarmińskoMazurski!C42+Wielkopolski!C42+Zachodniopomorski!C42</f>
        <v>507</v>
      </c>
    </row>
    <row r="43" spans="1:3" ht="28.5" customHeight="1">
      <c r="A43" s="44" t="s">
        <v>42</v>
      </c>
      <c r="B43" s="45" t="s">
        <v>35</v>
      </c>
      <c r="C43" s="79">
        <f>Dolnośląski!C43+KujawskoPomorski!C43+Lubelski!C43+Lubuski!C43+Łódzki!C43+Małopolski!C43+Mazowiecki!C43+Opolski!C43+Podkarpacki!C43+Podlaski!C43+Pomorski!C43+Śląski!C43+Świętokrzyski!C43+WarmińskoMazurski!C43+Wielkopolski!C43+Zachodniopomorski!C43</f>
        <v>108</v>
      </c>
    </row>
    <row r="44" spans="1:3" ht="28.5" customHeight="1">
      <c r="A44" s="44" t="s">
        <v>43</v>
      </c>
      <c r="B44" s="45" t="s">
        <v>36</v>
      </c>
      <c r="C44" s="79">
        <f>Dolnośląski!C44+KujawskoPomorski!C44+Lubelski!C44+Lubuski!C44+Łódzki!C44+Małopolski!C44+Mazowiecki!C44+Opolski!C44+Podkarpacki!C44+Podlaski!C44+Pomorski!C44+Śląski!C44+Świętokrzyski!C44+WarmińskoMazurski!C44+Wielkopolski!C44+Zachodniopomorski!C44</f>
        <v>18</v>
      </c>
    </row>
    <row r="45" spans="1:3" ht="28.5" customHeight="1">
      <c r="A45" s="44" t="s">
        <v>44</v>
      </c>
      <c r="B45" s="45" t="s">
        <v>37</v>
      </c>
      <c r="C45" s="79">
        <f>Dolnośląski!C45+KujawskoPomorski!C45+Lubelski!C45+Lubuski!C45+Łódzki!C45+Małopolski!C45+Mazowiecki!C45+Opolski!C45+Podkarpacki!C45+Podlaski!C45+Pomorski!C45+Śląski!C45+Świętokrzyski!C45+WarmińskoMazurski!C45+Wielkopolski!C45+Zachodniopomorski!C45</f>
        <v>0</v>
      </c>
    </row>
    <row r="46" spans="1:3" ht="28.5" customHeight="1">
      <c r="A46" s="44" t="s">
        <v>45</v>
      </c>
      <c r="B46" s="45" t="s">
        <v>38</v>
      </c>
      <c r="C46" s="79">
        <f>Dolnośląski!C46+KujawskoPomorski!C46+Lubelski!C46+Lubuski!C46+Łódzki!C46+Małopolski!C46+Mazowiecki!C46+Opolski!C46+Podkarpacki!C46+Podlaski!C46+Pomorski!C46+Śląski!C46+Świętokrzyski!C46+WarmińskoMazurski!C46+Wielkopolski!C46+Zachodniopomorski!C46</f>
        <v>3277</v>
      </c>
    </row>
    <row r="47" spans="1:3" ht="28.5" customHeight="1">
      <c r="A47" s="44" t="s">
        <v>46</v>
      </c>
      <c r="B47" s="45" t="s">
        <v>39</v>
      </c>
      <c r="C47" s="79">
        <f>Dolnośląski!C47+KujawskoPomorski!C47+Lubelski!C47+Lubuski!C47+Łódzki!C47+Małopolski!C47+Mazowiecki!C47+Opolski!C47+Podkarpacki!C47+Podlaski!C47+Pomorski!C47+Śląski!C47+Świętokrzyski!C47+WarmińskoMazurski!C47+Wielkopolski!C47+Zachodniopomorski!C47</f>
        <v>287</v>
      </c>
    </row>
    <row r="48" spans="1:3" ht="28.5" customHeight="1">
      <c r="A48" s="33" t="s">
        <v>22</v>
      </c>
      <c r="B48" s="42" t="s">
        <v>186</v>
      </c>
      <c r="C48" s="79">
        <f>Dolnośląski!C48+KujawskoPomorski!C48+Lubelski!C48+Lubuski!C48+Łódzki!C48+Małopolski!C48+Mazowiecki!C48+Opolski!C48+Podkarpacki!C48+Podlaski!C48+Pomorski!C48+Śląski!C48+Świętokrzyski!C48+WarmińskoMazurski!C48+Wielkopolski!C48+Zachodniopomorski!C48</f>
        <v>274135</v>
      </c>
    </row>
    <row r="49" spans="1:3" ht="28.5" customHeight="1">
      <c r="A49" s="44" t="s">
        <v>187</v>
      </c>
      <c r="B49" s="45" t="s">
        <v>188</v>
      </c>
      <c r="C49" s="79">
        <f>Dolnośląski!C49+KujawskoPomorski!C49+Lubelski!C49+Lubuski!C49+Łódzki!C49+Małopolski!C49+Mazowiecki!C49+Opolski!C49+Podkarpacki!C49+Podlaski!C49+Pomorski!C49+Śląski!C49+Świętokrzyski!C49+WarmińskoMazurski!C49+Wielkopolski!C49+Zachodniopomorski!C49</f>
        <v>1110</v>
      </c>
    </row>
    <row r="50" spans="1:3" ht="28.5" customHeight="1">
      <c r="A50" s="33" t="s">
        <v>23</v>
      </c>
      <c r="B50" s="43" t="s">
        <v>55</v>
      </c>
      <c r="C50" s="79">
        <f>C51+C52+C53+C54</f>
        <v>60790</v>
      </c>
    </row>
    <row r="51" spans="1:3" ht="28.5" customHeight="1">
      <c r="A51" s="44" t="s">
        <v>51</v>
      </c>
      <c r="B51" s="45" t="s">
        <v>47</v>
      </c>
      <c r="C51" s="79">
        <f>Dolnośląski!C51+KujawskoPomorski!C51+Lubelski!C51+Lubuski!C51+Łódzki!C51+Małopolski!C51+Mazowiecki!C51+Opolski!C51+Podkarpacki!C51+Podlaski!C51+Pomorski!C51+Śląski!C51+Świętokrzyski!C51+WarmińskoMazurski!C51+Wielkopolski!C51+Zachodniopomorski!C51</f>
        <v>47023</v>
      </c>
    </row>
    <row r="52" spans="1:3" ht="28.5" customHeight="1">
      <c r="A52" s="44" t="s">
        <v>52</v>
      </c>
      <c r="B52" s="45" t="s">
        <v>48</v>
      </c>
      <c r="C52" s="79">
        <f>Dolnośląski!C52+KujawskoPomorski!C52+Lubelski!C52+Lubuski!C52+Łódzki!C52+Małopolski!C52+Mazowiecki!C52+Opolski!C52+Podkarpacki!C52+Podlaski!C52+Pomorski!C52+Śląski!C52+Świętokrzyski!C52+WarmińskoMazurski!C52+Wielkopolski!C52+Zachodniopomorski!C52</f>
        <v>6717</v>
      </c>
    </row>
    <row r="53" spans="1:3" ht="28.5" customHeight="1">
      <c r="A53" s="44" t="s">
        <v>53</v>
      </c>
      <c r="B53" s="45" t="s">
        <v>49</v>
      </c>
      <c r="C53" s="79">
        <f>Dolnośląski!C53+KujawskoPomorski!C53+Lubelski!C53+Lubuski!C53+Łódzki!C53+Małopolski!C53+Mazowiecki!C53+Opolski!C53+Podkarpacki!C53+Podlaski!C53+Pomorski!C53+Śląski!C53+Świętokrzyski!C53+WarmińskoMazurski!C53+Wielkopolski!C53+Zachodniopomorski!C53</f>
        <v>0</v>
      </c>
    </row>
    <row r="54" spans="1:3" ht="28.5" customHeight="1">
      <c r="A54" s="44" t="s">
        <v>54</v>
      </c>
      <c r="B54" s="45" t="s">
        <v>50</v>
      </c>
      <c r="C54" s="79">
        <f>Dolnośląski!C54+KujawskoPomorski!C54+Lubelski!C54+Lubuski!C54+Łódzki!C54+Małopolski!C54+Mazowiecki!C54+Opolski!C54+Podkarpacki!C54+Podlaski!C54+Pomorski!C54+Śląski!C54+Świętokrzyski!C54+WarmińskoMazurski!C54+Wielkopolski!C54+Zachodniopomorski!C54</f>
        <v>7050</v>
      </c>
    </row>
    <row r="55" spans="1:3" ht="28.5" customHeight="1">
      <c r="A55" s="33" t="s">
        <v>24</v>
      </c>
      <c r="B55" s="42" t="s">
        <v>25</v>
      </c>
      <c r="C55" s="79">
        <f>Dolnośląski!C55+KujawskoPomorski!C55+Lubelski!C55+Lubuski!C55+Łódzki!C55+Małopolski!C55+Mazowiecki!C55+Opolski!C55+Podkarpacki!C55+Podlaski!C55+Pomorski!C55+Śląski!C55+Świętokrzyski!C55+WarmińskoMazurski!C55+Wielkopolski!C55+Zachodniopomorski!C55</f>
        <v>0</v>
      </c>
    </row>
    <row r="56" spans="1:3" ht="28.5" customHeight="1">
      <c r="A56" s="33" t="s">
        <v>26</v>
      </c>
      <c r="B56" s="42" t="s">
        <v>189</v>
      </c>
      <c r="C56" s="83">
        <f>Dolnośląski!C56+KujawskoPomorski!C56+Lubelski!C56+Lubuski!C56+Łódzki!C56+Małopolski!C56+Mazowiecki!C56+Opolski!C56+Podkarpacki!C56+Podlaski!C56+Pomorski!C56+Śląski!C56+Świętokrzyski!C56+WarmińskoMazurski!C56+Wielkopolski!C56+Zachodniopomorski!C56</f>
        <v>46998</v>
      </c>
    </row>
    <row r="57" spans="1:3" ht="28.5" customHeight="1">
      <c r="A57" s="33" t="s">
        <v>27</v>
      </c>
      <c r="B57" s="42" t="s">
        <v>28</v>
      </c>
      <c r="C57" s="79">
        <f>Dolnośląski!C57+KujawskoPomorski!C57+Lubelski!C57+Lubuski!C57+Łódzki!C57+Małopolski!C57+Mazowiecki!C57+Opolski!C57+Podkarpacki!C57+Podlaski!C57+Pomorski!C57+Śląski!C57+Świętokrzyski!C57+WarmińskoMazurski!C57+Wielkopolski!C57+Zachodniopomorski!C57</f>
        <v>4583</v>
      </c>
    </row>
    <row r="58" spans="1:3" s="3" customFormat="1" ht="30" customHeight="1">
      <c r="A58" s="35" t="s">
        <v>29</v>
      </c>
      <c r="B58" s="47" t="s">
        <v>190</v>
      </c>
      <c r="C58" s="85">
        <f>C59+C60+C61+C62</f>
        <v>341660</v>
      </c>
    </row>
    <row r="59" spans="1:3" ht="42" customHeight="1">
      <c r="A59" s="33" t="s">
        <v>104</v>
      </c>
      <c r="B59" s="42" t="s">
        <v>126</v>
      </c>
      <c r="C59" s="79">
        <f>Dolnośląski!C59+KujawskoPomorski!C59+Lubelski!C59+Lubuski!C59+Łódzki!C59+Małopolski!C59+Mazowiecki!C59+Opolski!C59+Podkarpacki!C59+Podlaski!C59+Pomorski!C59+Śląski!C59+Świętokrzyski!C59+WarmińskoMazurski!C59+Wielkopolski!C59+Zachodniopomorski!C59</f>
        <v>873</v>
      </c>
    </row>
    <row r="60" spans="1:3" ht="31.5" customHeight="1">
      <c r="A60" s="33" t="s">
        <v>30</v>
      </c>
      <c r="B60" s="42" t="s">
        <v>57</v>
      </c>
      <c r="C60" s="79">
        <f>Dolnośląski!C60+KujawskoPomorski!C60+Lubelski!C60+Lubuski!C60+Łódzki!C60+Małopolski!C60+Mazowiecki!C60+Opolski!C60+Podkarpacki!C60+Podlaski!C60+Pomorski!C60+Śląski!C60+Świętokrzyski!C60+WarmińskoMazurski!C60+Wielkopolski!C60+Zachodniopomorski!C60</f>
        <v>319554</v>
      </c>
    </row>
    <row r="61" spans="1:3" ht="31.5" customHeight="1">
      <c r="A61" s="33" t="s">
        <v>31</v>
      </c>
      <c r="B61" s="42" t="s">
        <v>106</v>
      </c>
      <c r="C61" s="79">
        <f>Dolnośląski!C61+KujawskoPomorski!C61+Lubelski!C61+Lubuski!C61+Łódzki!C61+Małopolski!C61+Mazowiecki!C61+Opolski!C61+Podkarpacki!C61+Podlaski!C61+Pomorski!C61+Śląski!C61+Świętokrzyski!C61+WarmińskoMazurski!C61+Wielkopolski!C61+Zachodniopomorski!C61</f>
        <v>0</v>
      </c>
    </row>
    <row r="62" spans="1:3" ht="31.5" customHeight="1">
      <c r="A62" s="33" t="s">
        <v>105</v>
      </c>
      <c r="B62" s="42" t="s">
        <v>107</v>
      </c>
      <c r="C62" s="79">
        <f>Dolnośląski!C62+KujawskoPomorski!C62+Lubelski!C62+Lubuski!C62+Łódzki!C62+Małopolski!C62+Mazowiecki!C62+Opolski!C62+Podkarpacki!C62+Podlaski!C62+Pomorski!C62+Śląski!C62+Świętokrzyski!C62+WarmińskoMazurski!C62+Wielkopolski!C62+Zachodniopomorski!C62</f>
        <v>21233</v>
      </c>
    </row>
    <row r="63" spans="1:3" ht="32.25" customHeight="1">
      <c r="A63" s="35" t="s">
        <v>112</v>
      </c>
      <c r="B63" s="47" t="s">
        <v>133</v>
      </c>
      <c r="C63" s="85">
        <f>Dolnośląski!C63+KujawskoPomorski!C63+Lubelski!C63+Lubuski!C63+Łódzki!C63+Małopolski!C63+Mazowiecki!C63+Opolski!C63+Podkarpacki!C63+Podlaski!C63+Pomorski!C63+Śląski!C63+Świętokrzyski!C63+WarmińskoMazurski!C63+Wielkopolski!C63+Zachodniopomorski!C63</f>
        <v>85709</v>
      </c>
    </row>
  </sheetData>
  <sheetProtection formatCells="0" formatColumns="0" formatRows="0" insertColumns="0" insertRows="0" insertHyperlinks="0" deleteColumns="0" deleteRows="0"/>
  <mergeCells count="4">
    <mergeCell ref="A4:A5"/>
    <mergeCell ref="B4:B5"/>
    <mergeCell ref="C4:C5"/>
    <mergeCell ref="A1:C1"/>
  </mergeCells>
  <printOptions horizontalCentered="1"/>
  <pageMargins left="0" right="0" top="0.3937007874015748" bottom="0.5905511811023623" header="0.5118110236220472" footer="0.3937007874015748"/>
  <pageSetup fitToHeight="1" fitToWidth="1" horizontalDpi="600" verticalDpi="600" orientation="portrait" paperSize="9" scale="38" r:id="rId1"/>
  <headerFooter alignWithMargins="0">
    <oddFooter>&amp;R&amp;20&amp;P</oddFooter>
  </headerFooter>
  <ignoredErrors>
    <ignoredError sqref="C56 C10:C11 C8:C9 C12:C33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C63"/>
  <sheetViews>
    <sheetView showGridLines="0" view="pageBreakPreview" zoomScale="55" zoomScaleNormal="70" zoomScaleSheetLayoutView="55" zoomScalePageLayoutView="0" workbookViewId="0" topLeftCell="A1">
      <pane ySplit="7" topLeftCell="A8" activePane="bottomLeft" state="frozen"/>
      <selection pane="topLeft" activeCell="C12" sqref="C12"/>
      <selection pane="bottomLeft" activeCell="H17" sqref="H17"/>
    </sheetView>
  </sheetViews>
  <sheetFormatPr defaultColWidth="9.00390625" defaultRowHeight="12.75"/>
  <cols>
    <col min="1" max="1" width="9.125" style="2" customWidth="1"/>
    <col min="2" max="2" width="128.75390625" style="2" customWidth="1"/>
    <col min="3" max="3" width="25.75390625" style="2" customWidth="1"/>
    <col min="4" max="16384" width="9.125" style="2" customWidth="1"/>
  </cols>
  <sheetData>
    <row r="1" spans="1:3" s="50" customFormat="1" ht="54.75" customHeight="1">
      <c r="A1" s="114" t="str">
        <f>NFZ!A1</f>
        <v>ROCZNY PLAN FINANSOWY NARODOWEGO FUNDUSZU ZDROWIA NA ROK 2013</v>
      </c>
      <c r="B1" s="114"/>
      <c r="C1" s="114"/>
    </row>
    <row r="2" spans="1:3" s="52" customFormat="1" ht="33" customHeight="1">
      <c r="A2" s="92" t="s">
        <v>63</v>
      </c>
      <c r="B2" s="92"/>
      <c r="C2" s="102"/>
    </row>
    <row r="3" spans="1:3" ht="33" customHeight="1">
      <c r="A3" s="1"/>
      <c r="B3" s="78"/>
      <c r="C3" s="90" t="s">
        <v>166</v>
      </c>
    </row>
    <row r="4" spans="1:3" s="6" customFormat="1" ht="45" customHeight="1">
      <c r="A4" s="115" t="s">
        <v>137</v>
      </c>
      <c r="B4" s="113" t="s">
        <v>56</v>
      </c>
      <c r="C4" s="111" t="s">
        <v>207</v>
      </c>
    </row>
    <row r="5" spans="1:3" s="6" customFormat="1" ht="45" customHeight="1">
      <c r="A5" s="113"/>
      <c r="B5" s="113"/>
      <c r="C5" s="112"/>
    </row>
    <row r="6" spans="1:3" s="4" customFormat="1" ht="14.25">
      <c r="A6" s="23">
        <v>1</v>
      </c>
      <c r="B6" s="24">
        <v>2</v>
      </c>
      <c r="C6" s="23">
        <v>3</v>
      </c>
    </row>
    <row r="7" spans="1:3" s="3" customFormat="1" ht="30" customHeight="1">
      <c r="A7" s="25" t="s">
        <v>0</v>
      </c>
      <c r="B7" s="41" t="s">
        <v>174</v>
      </c>
      <c r="C7" s="103">
        <f>C8+C9+C10+C15+C16+C17+C18+C19+C20+C21+C22+C23+C24+C25+C29+C30+C32+C33</f>
        <v>4764948</v>
      </c>
    </row>
    <row r="8" spans="1:3" ht="33" customHeight="1">
      <c r="A8" s="31" t="s">
        <v>1</v>
      </c>
      <c r="B8" s="80" t="s">
        <v>138</v>
      </c>
      <c r="C8" s="83">
        <v>573015</v>
      </c>
    </row>
    <row r="9" spans="1:3" ht="33" customHeight="1">
      <c r="A9" s="31" t="s">
        <v>2</v>
      </c>
      <c r="B9" s="80" t="s">
        <v>139</v>
      </c>
      <c r="C9" s="83">
        <v>392348</v>
      </c>
    </row>
    <row r="10" spans="1:3" ht="33" customHeight="1">
      <c r="A10" s="31" t="s">
        <v>3</v>
      </c>
      <c r="B10" s="80" t="s">
        <v>136</v>
      </c>
      <c r="C10" s="83">
        <v>2094483</v>
      </c>
    </row>
    <row r="11" spans="1:3" ht="31.5" customHeight="1">
      <c r="A11" s="81" t="s">
        <v>58</v>
      </c>
      <c r="B11" s="93" t="s">
        <v>167</v>
      </c>
      <c r="C11" s="83">
        <v>151023</v>
      </c>
    </row>
    <row r="12" spans="1:3" ht="31.5" customHeight="1">
      <c r="A12" s="81" t="s">
        <v>168</v>
      </c>
      <c r="B12" s="93" t="s">
        <v>171</v>
      </c>
      <c r="C12" s="83">
        <v>142964</v>
      </c>
    </row>
    <row r="13" spans="1:3" ht="31.5" customHeight="1">
      <c r="A13" s="81" t="s">
        <v>169</v>
      </c>
      <c r="B13" s="93" t="s">
        <v>172</v>
      </c>
      <c r="C13" s="83">
        <v>114809</v>
      </c>
    </row>
    <row r="14" spans="1:3" ht="31.5" customHeight="1">
      <c r="A14" s="81" t="s">
        <v>170</v>
      </c>
      <c r="B14" s="93" t="s">
        <v>173</v>
      </c>
      <c r="C14" s="83">
        <v>53901</v>
      </c>
    </row>
    <row r="15" spans="1:3" ht="33" customHeight="1">
      <c r="A15" s="31" t="s">
        <v>4</v>
      </c>
      <c r="B15" s="80" t="s">
        <v>144</v>
      </c>
      <c r="C15" s="83">
        <v>153137</v>
      </c>
    </row>
    <row r="16" spans="1:3" ht="33" customHeight="1">
      <c r="A16" s="31" t="s">
        <v>5</v>
      </c>
      <c r="B16" s="80" t="s">
        <v>140</v>
      </c>
      <c r="C16" s="83">
        <v>141642</v>
      </c>
    </row>
    <row r="17" spans="1:3" ht="33" customHeight="1">
      <c r="A17" s="31" t="s">
        <v>6</v>
      </c>
      <c r="B17" s="80" t="s">
        <v>146</v>
      </c>
      <c r="C17" s="83">
        <v>86930</v>
      </c>
    </row>
    <row r="18" spans="1:3" ht="33" customHeight="1">
      <c r="A18" s="31" t="s">
        <v>7</v>
      </c>
      <c r="B18" s="80" t="s">
        <v>145</v>
      </c>
      <c r="C18" s="83">
        <v>25513</v>
      </c>
    </row>
    <row r="19" spans="1:3" ht="33" customHeight="1">
      <c r="A19" s="31" t="s">
        <v>8</v>
      </c>
      <c r="B19" s="80" t="s">
        <v>141</v>
      </c>
      <c r="C19" s="83">
        <v>119282</v>
      </c>
    </row>
    <row r="20" spans="1:3" ht="33" customHeight="1">
      <c r="A20" s="31" t="s">
        <v>9</v>
      </c>
      <c r="B20" s="80" t="s">
        <v>142</v>
      </c>
      <c r="C20" s="83">
        <v>60632</v>
      </c>
    </row>
    <row r="21" spans="1:3" ht="33" customHeight="1">
      <c r="A21" s="31" t="s">
        <v>10</v>
      </c>
      <c r="B21" s="80" t="s">
        <v>147</v>
      </c>
      <c r="C21" s="83">
        <v>4401</v>
      </c>
    </row>
    <row r="22" spans="1:3" ht="46.5" customHeight="1">
      <c r="A22" s="31" t="s">
        <v>11</v>
      </c>
      <c r="B22" s="80" t="s">
        <v>143</v>
      </c>
      <c r="C22" s="83">
        <v>17812</v>
      </c>
    </row>
    <row r="23" spans="1:3" ht="33" customHeight="1">
      <c r="A23" s="31" t="s">
        <v>12</v>
      </c>
      <c r="B23" s="80" t="s">
        <v>197</v>
      </c>
      <c r="C23" s="83">
        <v>115395</v>
      </c>
    </row>
    <row r="24" spans="1:3" ht="33" customHeight="1">
      <c r="A24" s="31" t="s">
        <v>13</v>
      </c>
      <c r="B24" s="80" t="s">
        <v>175</v>
      </c>
      <c r="C24" s="83">
        <v>71300</v>
      </c>
    </row>
    <row r="25" spans="1:3" ht="33" customHeight="1">
      <c r="A25" s="32" t="s">
        <v>14</v>
      </c>
      <c r="B25" s="80" t="s">
        <v>176</v>
      </c>
      <c r="C25" s="83">
        <v>633982</v>
      </c>
    </row>
    <row r="26" spans="1:3" ht="31.5">
      <c r="A26" s="30" t="s">
        <v>148</v>
      </c>
      <c r="B26" s="93" t="s">
        <v>178</v>
      </c>
      <c r="C26" s="83">
        <v>631982</v>
      </c>
    </row>
    <row r="27" spans="1:3" ht="31.5" customHeight="1">
      <c r="A27" s="81" t="s">
        <v>177</v>
      </c>
      <c r="B27" s="93" t="s">
        <v>180</v>
      </c>
      <c r="C27" s="83">
        <v>1000</v>
      </c>
    </row>
    <row r="28" spans="1:3" ht="31.5" customHeight="1">
      <c r="A28" s="81" t="s">
        <v>181</v>
      </c>
      <c r="B28" s="93" t="s">
        <v>179</v>
      </c>
      <c r="C28" s="83">
        <v>1000</v>
      </c>
    </row>
    <row r="29" spans="1:3" ht="33" customHeight="1">
      <c r="A29" s="33" t="s">
        <v>15</v>
      </c>
      <c r="B29" s="38" t="s">
        <v>124</v>
      </c>
      <c r="C29" s="83">
        <v>0</v>
      </c>
    </row>
    <row r="30" spans="1:3" ht="33" customHeight="1">
      <c r="A30" s="33" t="s">
        <v>121</v>
      </c>
      <c r="B30" s="42" t="s">
        <v>182</v>
      </c>
      <c r="C30" s="83">
        <v>0</v>
      </c>
    </row>
    <row r="31" spans="1:3" ht="31.5" customHeight="1">
      <c r="A31" s="81" t="s">
        <v>183</v>
      </c>
      <c r="B31" s="93" t="s">
        <v>199</v>
      </c>
      <c r="C31" s="83">
        <v>0</v>
      </c>
    </row>
    <row r="32" spans="1:3" ht="33" customHeight="1">
      <c r="A32" s="33" t="s">
        <v>122</v>
      </c>
      <c r="B32" s="39" t="s">
        <v>125</v>
      </c>
      <c r="C32" s="83">
        <v>232342</v>
      </c>
    </row>
    <row r="33" spans="1:3" ht="33" customHeight="1">
      <c r="A33" s="33" t="s">
        <v>123</v>
      </c>
      <c r="B33" s="42" t="s">
        <v>198</v>
      </c>
      <c r="C33" s="83">
        <v>42734</v>
      </c>
    </row>
    <row r="34" spans="1:3" s="5" customFormat="1" ht="31.5" customHeight="1">
      <c r="A34" s="34" t="s">
        <v>60</v>
      </c>
      <c r="B34" s="40" t="s">
        <v>61</v>
      </c>
      <c r="C34" s="86">
        <v>0</v>
      </c>
    </row>
    <row r="35" spans="1:3" s="5" customFormat="1" ht="31.5" customHeight="1">
      <c r="A35" s="34" t="s">
        <v>59</v>
      </c>
      <c r="B35" s="40" t="s">
        <v>62</v>
      </c>
      <c r="C35" s="86">
        <v>139826</v>
      </c>
    </row>
    <row r="36" spans="1:3" s="5" customFormat="1" ht="42.75" customHeight="1">
      <c r="A36" s="34" t="s">
        <v>184</v>
      </c>
      <c r="B36" s="40" t="s">
        <v>185</v>
      </c>
      <c r="C36" s="86">
        <f>C12+C14+C25+C31</f>
        <v>830847</v>
      </c>
    </row>
    <row r="37" spans="1:3" s="3" customFormat="1" ht="30" customHeight="1">
      <c r="A37" s="28" t="s">
        <v>16</v>
      </c>
      <c r="B37" s="47" t="s">
        <v>195</v>
      </c>
      <c r="C37" s="26">
        <f>C38+C39+C40+C48+C50+C56+C57+C55</f>
        <v>35081</v>
      </c>
    </row>
    <row r="38" spans="1:3" ht="28.5" customHeight="1">
      <c r="A38" s="33" t="s">
        <v>17</v>
      </c>
      <c r="B38" s="42" t="s">
        <v>18</v>
      </c>
      <c r="C38" s="83">
        <v>1675</v>
      </c>
    </row>
    <row r="39" spans="1:3" ht="28.5" customHeight="1">
      <c r="A39" s="33" t="s">
        <v>19</v>
      </c>
      <c r="B39" s="42" t="s">
        <v>20</v>
      </c>
      <c r="C39" s="83">
        <v>4029</v>
      </c>
    </row>
    <row r="40" spans="1:3" ht="28.5" customHeight="1">
      <c r="A40" s="33" t="s">
        <v>21</v>
      </c>
      <c r="B40" s="43" t="s">
        <v>32</v>
      </c>
      <c r="C40" s="98">
        <f>C41+C43+C44+C45+C46+C47</f>
        <v>571</v>
      </c>
    </row>
    <row r="41" spans="1:3" ht="28.5" customHeight="1">
      <c r="A41" s="44" t="s">
        <v>40</v>
      </c>
      <c r="B41" s="45" t="s">
        <v>33</v>
      </c>
      <c r="C41" s="83">
        <v>88</v>
      </c>
    </row>
    <row r="42" spans="1:3" ht="28.5" customHeight="1">
      <c r="A42" s="44" t="s">
        <v>41</v>
      </c>
      <c r="B42" s="46" t="s">
        <v>34</v>
      </c>
      <c r="C42" s="83">
        <v>65</v>
      </c>
    </row>
    <row r="43" spans="1:3" ht="28.5" customHeight="1">
      <c r="A43" s="44" t="s">
        <v>42</v>
      </c>
      <c r="B43" s="45" t="s">
        <v>35</v>
      </c>
      <c r="C43" s="83">
        <v>13</v>
      </c>
    </row>
    <row r="44" spans="1:3" ht="28.5" customHeight="1">
      <c r="A44" s="44" t="s">
        <v>43</v>
      </c>
      <c r="B44" s="45" t="s">
        <v>36</v>
      </c>
      <c r="C44" s="83">
        <v>1</v>
      </c>
    </row>
    <row r="45" spans="1:3" ht="28.5" customHeight="1">
      <c r="A45" s="44" t="s">
        <v>44</v>
      </c>
      <c r="B45" s="45" t="s">
        <v>37</v>
      </c>
      <c r="C45" s="83">
        <v>0</v>
      </c>
    </row>
    <row r="46" spans="1:3" ht="28.5" customHeight="1">
      <c r="A46" s="44" t="s">
        <v>45</v>
      </c>
      <c r="B46" s="45" t="s">
        <v>38</v>
      </c>
      <c r="C46" s="83">
        <v>468</v>
      </c>
    </row>
    <row r="47" spans="1:3" ht="28.5" customHeight="1">
      <c r="A47" s="44" t="s">
        <v>46</v>
      </c>
      <c r="B47" s="45" t="s">
        <v>39</v>
      </c>
      <c r="C47" s="83">
        <v>1</v>
      </c>
    </row>
    <row r="48" spans="1:3" ht="28.5" customHeight="1">
      <c r="A48" s="33" t="s">
        <v>22</v>
      </c>
      <c r="B48" s="42" t="s">
        <v>186</v>
      </c>
      <c r="C48" s="83">
        <v>19755</v>
      </c>
    </row>
    <row r="49" spans="1:3" ht="28.5" customHeight="1">
      <c r="A49" s="44" t="s">
        <v>187</v>
      </c>
      <c r="B49" s="45" t="s">
        <v>188</v>
      </c>
      <c r="C49" s="83">
        <v>70</v>
      </c>
    </row>
    <row r="50" spans="1:3" ht="28.5" customHeight="1">
      <c r="A50" s="33" t="s">
        <v>23</v>
      </c>
      <c r="B50" s="43" t="s">
        <v>55</v>
      </c>
      <c r="C50" s="98">
        <f>C51+C52+C53+C54</f>
        <v>4383</v>
      </c>
    </row>
    <row r="51" spans="1:3" ht="28.5" customHeight="1">
      <c r="A51" s="44" t="s">
        <v>51</v>
      </c>
      <c r="B51" s="45" t="s">
        <v>47</v>
      </c>
      <c r="C51" s="87">
        <v>3296</v>
      </c>
    </row>
    <row r="52" spans="1:3" ht="28.5" customHeight="1">
      <c r="A52" s="44" t="s">
        <v>52</v>
      </c>
      <c r="B52" s="45" t="s">
        <v>48</v>
      </c>
      <c r="C52" s="87">
        <v>484</v>
      </c>
    </row>
    <row r="53" spans="1:3" ht="28.5" customHeight="1">
      <c r="A53" s="44" t="s">
        <v>53</v>
      </c>
      <c r="B53" s="45" t="s">
        <v>49</v>
      </c>
      <c r="C53" s="87">
        <v>0</v>
      </c>
    </row>
    <row r="54" spans="1:3" ht="28.5" customHeight="1">
      <c r="A54" s="44" t="s">
        <v>54</v>
      </c>
      <c r="B54" s="45" t="s">
        <v>50</v>
      </c>
      <c r="C54" s="87">
        <v>603</v>
      </c>
    </row>
    <row r="55" spans="1:3" ht="28.5" customHeight="1">
      <c r="A55" s="33" t="s">
        <v>24</v>
      </c>
      <c r="B55" s="42" t="s">
        <v>25</v>
      </c>
      <c r="C55" s="83">
        <v>0</v>
      </c>
    </row>
    <row r="56" spans="1:3" ht="28.5" customHeight="1">
      <c r="A56" s="33" t="s">
        <v>26</v>
      </c>
      <c r="B56" s="42" t="s">
        <v>189</v>
      </c>
      <c r="C56" s="83">
        <v>4348</v>
      </c>
    </row>
    <row r="57" spans="1:3" ht="28.5" customHeight="1">
      <c r="A57" s="33" t="s">
        <v>27</v>
      </c>
      <c r="B57" s="42" t="s">
        <v>28</v>
      </c>
      <c r="C57" s="83">
        <v>320</v>
      </c>
    </row>
    <row r="58" spans="1:3" s="3" customFormat="1" ht="30" customHeight="1">
      <c r="A58" s="35" t="s">
        <v>29</v>
      </c>
      <c r="B58" s="47" t="s">
        <v>190</v>
      </c>
      <c r="C58" s="85">
        <f>C59+C60+C61+C62</f>
        <v>14231</v>
      </c>
    </row>
    <row r="59" spans="1:3" ht="42" customHeight="1">
      <c r="A59" s="33" t="s">
        <v>104</v>
      </c>
      <c r="B59" s="42" t="s">
        <v>126</v>
      </c>
      <c r="C59" s="83">
        <v>20</v>
      </c>
    </row>
    <row r="60" spans="1:3" ht="31.5" customHeight="1">
      <c r="A60" s="33" t="s">
        <v>30</v>
      </c>
      <c r="B60" s="42" t="s">
        <v>57</v>
      </c>
      <c r="C60" s="83">
        <v>13711</v>
      </c>
    </row>
    <row r="61" spans="1:3" ht="31.5" customHeight="1">
      <c r="A61" s="33" t="s">
        <v>31</v>
      </c>
      <c r="B61" s="42" t="s">
        <v>106</v>
      </c>
      <c r="C61" s="83">
        <v>0</v>
      </c>
    </row>
    <row r="62" spans="1:3" ht="31.5" customHeight="1">
      <c r="A62" s="33" t="s">
        <v>105</v>
      </c>
      <c r="B62" s="42" t="s">
        <v>107</v>
      </c>
      <c r="C62" s="83">
        <v>500</v>
      </c>
    </row>
    <row r="63" spans="1:3" ht="32.25" customHeight="1">
      <c r="A63" s="35" t="s">
        <v>112</v>
      </c>
      <c r="B63" s="47" t="s">
        <v>133</v>
      </c>
      <c r="C63" s="85">
        <v>1981</v>
      </c>
    </row>
  </sheetData>
  <sheetProtection formatCells="0" formatColumns="0" formatRows="0" insertColumns="0" insertRows="0" insertHyperlinks="0" deleteColumns="0" deleteRows="0"/>
  <mergeCells count="4">
    <mergeCell ref="C4:C5"/>
    <mergeCell ref="A4:A5"/>
    <mergeCell ref="B4:B5"/>
    <mergeCell ref="A1:C1"/>
  </mergeCells>
  <printOptions horizontalCentered="1"/>
  <pageMargins left="0" right="0" top="0.3937007874015748" bottom="0.5905511811023623" header="0.5118110236220472" footer="0.3937007874015748"/>
  <pageSetup fitToHeight="1" fitToWidth="1" horizontalDpi="600" verticalDpi="600" orientation="portrait" paperSize="9" scale="38" r:id="rId1"/>
  <headerFooter alignWithMargins="0">
    <oddFooter>&amp;R&amp;20&amp;P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C63"/>
  <sheetViews>
    <sheetView showGridLines="0" view="pageBreakPreview" zoomScale="55" zoomScaleNormal="70" zoomScaleSheetLayoutView="55" zoomScalePageLayoutView="0" workbookViewId="0" topLeftCell="A1">
      <pane xSplit="2" ySplit="7" topLeftCell="C8" activePane="bottomRight" state="frozen"/>
      <selection pane="topLeft" activeCell="H17" sqref="H17"/>
      <selection pane="topRight" activeCell="H17" sqref="H17"/>
      <selection pane="bottomLeft" activeCell="H17" sqref="H17"/>
      <selection pane="bottomRight" activeCell="H17" sqref="H17"/>
    </sheetView>
  </sheetViews>
  <sheetFormatPr defaultColWidth="9.00390625" defaultRowHeight="12.75"/>
  <cols>
    <col min="1" max="1" width="9.125" style="2" customWidth="1"/>
    <col min="2" max="2" width="128.75390625" style="2" customWidth="1"/>
    <col min="3" max="3" width="25.75390625" style="2" customWidth="1"/>
    <col min="4" max="16384" width="9.125" style="2" customWidth="1"/>
  </cols>
  <sheetData>
    <row r="1" spans="1:3" s="50" customFormat="1" ht="54.75" customHeight="1">
      <c r="A1" s="114" t="str">
        <f>NFZ!A1</f>
        <v>ROCZNY PLAN FINANSOWY NARODOWEGO FUNDUSZU ZDROWIA NA ROK 2013</v>
      </c>
      <c r="B1" s="114"/>
      <c r="C1" s="114"/>
    </row>
    <row r="2" spans="1:3" s="52" customFormat="1" ht="33" customHeight="1">
      <c r="A2" s="92" t="s">
        <v>64</v>
      </c>
      <c r="B2" s="92"/>
      <c r="C2" s="102"/>
    </row>
    <row r="3" spans="1:3" ht="33" customHeight="1">
      <c r="A3" s="1"/>
      <c r="B3" s="78"/>
      <c r="C3" s="90" t="s">
        <v>166</v>
      </c>
    </row>
    <row r="4" spans="1:3" s="6" customFormat="1" ht="45" customHeight="1">
      <c r="A4" s="115" t="s">
        <v>137</v>
      </c>
      <c r="B4" s="113" t="s">
        <v>56</v>
      </c>
      <c r="C4" s="111" t="str">
        <f>Dolnośląski!C4</f>
        <v>Plan finansowy oddziału wojewódzkiego Narodowego Funduszu Zdrowia na 2013 rok</v>
      </c>
    </row>
    <row r="5" spans="1:3" s="6" customFormat="1" ht="45" customHeight="1">
      <c r="A5" s="113"/>
      <c r="B5" s="113"/>
      <c r="C5" s="112"/>
    </row>
    <row r="6" spans="1:3" s="4" customFormat="1" ht="14.25">
      <c r="A6" s="23">
        <v>1</v>
      </c>
      <c r="B6" s="24">
        <v>2</v>
      </c>
      <c r="C6" s="23">
        <v>3</v>
      </c>
    </row>
    <row r="7" spans="1:3" s="3" customFormat="1" ht="30" customHeight="1">
      <c r="A7" s="25" t="s">
        <v>0</v>
      </c>
      <c r="B7" s="41" t="s">
        <v>174</v>
      </c>
      <c r="C7" s="103">
        <f>C8+C9+C10+C15+C16+C17+C18+C19+C20+C21+C22+C23+C24+C25+C29+C30+C32+C33</f>
        <v>3414407</v>
      </c>
    </row>
    <row r="8" spans="1:3" ht="33" customHeight="1">
      <c r="A8" s="31" t="s">
        <v>1</v>
      </c>
      <c r="B8" s="80" t="s">
        <v>138</v>
      </c>
      <c r="C8" s="83">
        <v>420158</v>
      </c>
    </row>
    <row r="9" spans="1:3" ht="33" customHeight="1">
      <c r="A9" s="31" t="s">
        <v>2</v>
      </c>
      <c r="B9" s="80" t="s">
        <v>139</v>
      </c>
      <c r="C9" s="83">
        <v>256718</v>
      </c>
    </row>
    <row r="10" spans="1:3" ht="33" customHeight="1">
      <c r="A10" s="31" t="s">
        <v>3</v>
      </c>
      <c r="B10" s="80" t="s">
        <v>136</v>
      </c>
      <c r="C10" s="83">
        <v>1517167</v>
      </c>
    </row>
    <row r="11" spans="1:3" ht="31.5" customHeight="1">
      <c r="A11" s="81" t="s">
        <v>58</v>
      </c>
      <c r="B11" s="93" t="s">
        <v>167</v>
      </c>
      <c r="C11" s="83">
        <v>99404</v>
      </c>
    </row>
    <row r="12" spans="1:3" ht="31.5" customHeight="1">
      <c r="A12" s="81" t="s">
        <v>168</v>
      </c>
      <c r="B12" s="93" t="s">
        <v>171</v>
      </c>
      <c r="C12" s="83">
        <v>81727</v>
      </c>
    </row>
    <row r="13" spans="1:3" ht="31.5" customHeight="1">
      <c r="A13" s="81" t="s">
        <v>169</v>
      </c>
      <c r="B13" s="93" t="s">
        <v>172</v>
      </c>
      <c r="C13" s="83">
        <v>73101</v>
      </c>
    </row>
    <row r="14" spans="1:3" ht="31.5" customHeight="1">
      <c r="A14" s="81" t="s">
        <v>170</v>
      </c>
      <c r="B14" s="93" t="s">
        <v>173</v>
      </c>
      <c r="C14" s="83">
        <v>41792</v>
      </c>
    </row>
    <row r="15" spans="1:3" ht="33" customHeight="1">
      <c r="A15" s="31" t="s">
        <v>4</v>
      </c>
      <c r="B15" s="80" t="s">
        <v>144</v>
      </c>
      <c r="C15" s="83">
        <v>101339</v>
      </c>
    </row>
    <row r="16" spans="1:3" ht="33" customHeight="1">
      <c r="A16" s="31" t="s">
        <v>5</v>
      </c>
      <c r="B16" s="80" t="s">
        <v>140</v>
      </c>
      <c r="C16" s="83">
        <v>80481</v>
      </c>
    </row>
    <row r="17" spans="1:3" ht="33" customHeight="1">
      <c r="A17" s="31" t="s">
        <v>6</v>
      </c>
      <c r="B17" s="80" t="s">
        <v>146</v>
      </c>
      <c r="C17" s="83">
        <v>44311</v>
      </c>
    </row>
    <row r="18" spans="1:3" ht="33" customHeight="1">
      <c r="A18" s="31" t="s">
        <v>7</v>
      </c>
      <c r="B18" s="80" t="s">
        <v>145</v>
      </c>
      <c r="C18" s="83">
        <v>25378</v>
      </c>
    </row>
    <row r="19" spans="1:3" ht="33" customHeight="1">
      <c r="A19" s="31" t="s">
        <v>8</v>
      </c>
      <c r="B19" s="80" t="s">
        <v>141</v>
      </c>
      <c r="C19" s="83">
        <v>96386</v>
      </c>
    </row>
    <row r="20" spans="1:3" ht="33" customHeight="1">
      <c r="A20" s="31" t="s">
        <v>9</v>
      </c>
      <c r="B20" s="80" t="s">
        <v>142</v>
      </c>
      <c r="C20" s="83">
        <v>32133</v>
      </c>
    </row>
    <row r="21" spans="1:3" ht="33" customHeight="1">
      <c r="A21" s="31" t="s">
        <v>10</v>
      </c>
      <c r="B21" s="80" t="s">
        <v>147</v>
      </c>
      <c r="C21" s="83">
        <v>2443</v>
      </c>
    </row>
    <row r="22" spans="1:3" ht="46.5" customHeight="1">
      <c r="A22" s="31" t="s">
        <v>11</v>
      </c>
      <c r="B22" s="80" t="s">
        <v>143</v>
      </c>
      <c r="C22" s="83">
        <v>11543</v>
      </c>
    </row>
    <row r="23" spans="1:3" ht="33" customHeight="1">
      <c r="A23" s="31" t="s">
        <v>12</v>
      </c>
      <c r="B23" s="80" t="s">
        <v>197</v>
      </c>
      <c r="C23" s="83">
        <v>101990</v>
      </c>
    </row>
    <row r="24" spans="1:3" ht="33" customHeight="1">
      <c r="A24" s="31" t="s">
        <v>13</v>
      </c>
      <c r="B24" s="80" t="s">
        <v>175</v>
      </c>
      <c r="C24" s="83">
        <v>47000</v>
      </c>
    </row>
    <row r="25" spans="1:3" ht="33" customHeight="1">
      <c r="A25" s="32" t="s">
        <v>14</v>
      </c>
      <c r="B25" s="80" t="s">
        <v>176</v>
      </c>
      <c r="C25" s="83">
        <v>493441</v>
      </c>
    </row>
    <row r="26" spans="1:3" ht="31.5">
      <c r="A26" s="30" t="s">
        <v>148</v>
      </c>
      <c r="B26" s="93" t="s">
        <v>178</v>
      </c>
      <c r="C26" s="83">
        <v>492937</v>
      </c>
    </row>
    <row r="27" spans="1:3" ht="31.5" customHeight="1">
      <c r="A27" s="81" t="s">
        <v>177</v>
      </c>
      <c r="B27" s="93" t="s">
        <v>180</v>
      </c>
      <c r="C27" s="83">
        <v>241</v>
      </c>
    </row>
    <row r="28" spans="1:3" ht="31.5" customHeight="1">
      <c r="A28" s="81" t="s">
        <v>181</v>
      </c>
      <c r="B28" s="93" t="s">
        <v>179</v>
      </c>
      <c r="C28" s="83">
        <v>263</v>
      </c>
    </row>
    <row r="29" spans="1:3" ht="33" customHeight="1">
      <c r="A29" s="33" t="s">
        <v>15</v>
      </c>
      <c r="B29" s="38" t="s">
        <v>124</v>
      </c>
      <c r="C29" s="83">
        <v>0</v>
      </c>
    </row>
    <row r="30" spans="1:3" ht="33" customHeight="1">
      <c r="A30" s="33" t="s">
        <v>121</v>
      </c>
      <c r="B30" s="42" t="s">
        <v>182</v>
      </c>
      <c r="C30" s="83">
        <v>0</v>
      </c>
    </row>
    <row r="31" spans="1:3" ht="31.5" customHeight="1">
      <c r="A31" s="81" t="s">
        <v>183</v>
      </c>
      <c r="B31" s="93" t="s">
        <v>199</v>
      </c>
      <c r="C31" s="83">
        <v>0</v>
      </c>
    </row>
    <row r="32" spans="1:3" ht="33" customHeight="1">
      <c r="A32" s="33" t="s">
        <v>122</v>
      </c>
      <c r="B32" s="39" t="s">
        <v>125</v>
      </c>
      <c r="C32" s="83">
        <v>161979</v>
      </c>
    </row>
    <row r="33" spans="1:3" ht="33" customHeight="1">
      <c r="A33" s="33" t="s">
        <v>123</v>
      </c>
      <c r="B33" s="42" t="s">
        <v>198</v>
      </c>
      <c r="C33" s="83">
        <v>21940</v>
      </c>
    </row>
    <row r="34" spans="1:3" s="5" customFormat="1" ht="31.5" customHeight="1">
      <c r="A34" s="34" t="s">
        <v>60</v>
      </c>
      <c r="B34" s="40" t="s">
        <v>61</v>
      </c>
      <c r="C34" s="86">
        <v>0</v>
      </c>
    </row>
    <row r="35" spans="1:3" s="5" customFormat="1" ht="31.5" customHeight="1">
      <c r="A35" s="34" t="s">
        <v>59</v>
      </c>
      <c r="B35" s="40" t="s">
        <v>62</v>
      </c>
      <c r="C35" s="86">
        <v>109564</v>
      </c>
    </row>
    <row r="36" spans="1:3" s="5" customFormat="1" ht="42.75" customHeight="1">
      <c r="A36" s="34" t="s">
        <v>184</v>
      </c>
      <c r="B36" s="40" t="s">
        <v>185</v>
      </c>
      <c r="C36" s="86">
        <f>C12+C14+C25+C31</f>
        <v>616960</v>
      </c>
    </row>
    <row r="37" spans="1:3" s="3" customFormat="1" ht="30" customHeight="1">
      <c r="A37" s="28" t="s">
        <v>16</v>
      </c>
      <c r="B37" s="47" t="s">
        <v>195</v>
      </c>
      <c r="C37" s="26">
        <f>C38+C39+C40+C48+C50+C56+C57+C55</f>
        <v>23780</v>
      </c>
    </row>
    <row r="38" spans="1:3" ht="28.5" customHeight="1">
      <c r="A38" s="33" t="s">
        <v>17</v>
      </c>
      <c r="B38" s="42" t="s">
        <v>18</v>
      </c>
      <c r="C38" s="83">
        <v>1180</v>
      </c>
    </row>
    <row r="39" spans="1:3" ht="28.5" customHeight="1">
      <c r="A39" s="33" t="s">
        <v>19</v>
      </c>
      <c r="B39" s="42" t="s">
        <v>20</v>
      </c>
      <c r="C39" s="83">
        <v>3231</v>
      </c>
    </row>
    <row r="40" spans="1:3" ht="28.5" customHeight="1">
      <c r="A40" s="33" t="s">
        <v>21</v>
      </c>
      <c r="B40" s="43" t="s">
        <v>32</v>
      </c>
      <c r="C40" s="98">
        <f>C41+C43+C44+C45+C46+C47</f>
        <v>145</v>
      </c>
    </row>
    <row r="41" spans="1:3" ht="28.5" customHeight="1">
      <c r="A41" s="44" t="s">
        <v>40</v>
      </c>
      <c r="B41" s="45" t="s">
        <v>33</v>
      </c>
      <c r="C41" s="83">
        <v>35</v>
      </c>
    </row>
    <row r="42" spans="1:3" ht="28.5" customHeight="1">
      <c r="A42" s="44" t="s">
        <v>41</v>
      </c>
      <c r="B42" s="46" t="s">
        <v>34</v>
      </c>
      <c r="C42" s="83">
        <v>35</v>
      </c>
    </row>
    <row r="43" spans="1:3" ht="28.5" customHeight="1">
      <c r="A43" s="44" t="s">
        <v>42</v>
      </c>
      <c r="B43" s="45" t="s">
        <v>35</v>
      </c>
      <c r="C43" s="83">
        <v>5</v>
      </c>
    </row>
    <row r="44" spans="1:3" ht="28.5" customHeight="1">
      <c r="A44" s="44" t="s">
        <v>43</v>
      </c>
      <c r="B44" s="45" t="s">
        <v>36</v>
      </c>
      <c r="C44" s="83">
        <v>0</v>
      </c>
    </row>
    <row r="45" spans="1:3" ht="28.5" customHeight="1">
      <c r="A45" s="44" t="s">
        <v>44</v>
      </c>
      <c r="B45" s="45" t="s">
        <v>37</v>
      </c>
      <c r="C45" s="83">
        <v>0</v>
      </c>
    </row>
    <row r="46" spans="1:3" ht="28.5" customHeight="1">
      <c r="A46" s="44" t="s">
        <v>45</v>
      </c>
      <c r="B46" s="45" t="s">
        <v>38</v>
      </c>
      <c r="C46" s="83">
        <v>100</v>
      </c>
    </row>
    <row r="47" spans="1:3" ht="28.5" customHeight="1">
      <c r="A47" s="44" t="s">
        <v>46</v>
      </c>
      <c r="B47" s="45" t="s">
        <v>39</v>
      </c>
      <c r="C47" s="83">
        <v>5</v>
      </c>
    </row>
    <row r="48" spans="1:3" ht="28.5" customHeight="1">
      <c r="A48" s="33" t="s">
        <v>22</v>
      </c>
      <c r="B48" s="42" t="s">
        <v>186</v>
      </c>
      <c r="C48" s="83">
        <v>13960</v>
      </c>
    </row>
    <row r="49" spans="1:3" ht="28.5" customHeight="1">
      <c r="A49" s="44" t="s">
        <v>187</v>
      </c>
      <c r="B49" s="45" t="s">
        <v>188</v>
      </c>
      <c r="C49" s="83">
        <v>20</v>
      </c>
    </row>
    <row r="50" spans="1:3" ht="28.5" customHeight="1">
      <c r="A50" s="33" t="s">
        <v>23</v>
      </c>
      <c r="B50" s="43" t="s">
        <v>55</v>
      </c>
      <c r="C50" s="98">
        <f>C51+C52+C53+C54</f>
        <v>3097</v>
      </c>
    </row>
    <row r="51" spans="1:3" ht="28.5" customHeight="1">
      <c r="A51" s="44" t="s">
        <v>51</v>
      </c>
      <c r="B51" s="45" t="s">
        <v>47</v>
      </c>
      <c r="C51" s="87">
        <v>2400</v>
      </c>
    </row>
    <row r="52" spans="1:3" ht="28.5" customHeight="1">
      <c r="A52" s="44" t="s">
        <v>52</v>
      </c>
      <c r="B52" s="45" t="s">
        <v>48</v>
      </c>
      <c r="C52" s="87">
        <v>342</v>
      </c>
    </row>
    <row r="53" spans="1:3" ht="28.5" customHeight="1">
      <c r="A53" s="44" t="s">
        <v>53</v>
      </c>
      <c r="B53" s="45" t="s">
        <v>49</v>
      </c>
      <c r="C53" s="87">
        <v>0</v>
      </c>
    </row>
    <row r="54" spans="1:3" ht="28.5" customHeight="1">
      <c r="A54" s="44" t="s">
        <v>54</v>
      </c>
      <c r="B54" s="45" t="s">
        <v>50</v>
      </c>
      <c r="C54" s="87">
        <v>355</v>
      </c>
    </row>
    <row r="55" spans="1:3" ht="28.5" customHeight="1">
      <c r="A55" s="33" t="s">
        <v>24</v>
      </c>
      <c r="B55" s="42" t="s">
        <v>25</v>
      </c>
      <c r="C55" s="83">
        <v>0</v>
      </c>
    </row>
    <row r="56" spans="1:3" ht="28.5" customHeight="1">
      <c r="A56" s="33" t="s">
        <v>26</v>
      </c>
      <c r="B56" s="42" t="s">
        <v>189</v>
      </c>
      <c r="C56" s="83">
        <v>1600</v>
      </c>
    </row>
    <row r="57" spans="1:3" ht="28.5" customHeight="1">
      <c r="A57" s="33" t="s">
        <v>27</v>
      </c>
      <c r="B57" s="42" t="s">
        <v>28</v>
      </c>
      <c r="C57" s="83">
        <v>567</v>
      </c>
    </row>
    <row r="58" spans="1:3" s="3" customFormat="1" ht="30" customHeight="1">
      <c r="A58" s="35" t="s">
        <v>29</v>
      </c>
      <c r="B58" s="47" t="s">
        <v>190</v>
      </c>
      <c r="C58" s="85">
        <f>C59+C60+C61+C62</f>
        <v>50674</v>
      </c>
    </row>
    <row r="59" spans="1:3" ht="42" customHeight="1">
      <c r="A59" s="33" t="s">
        <v>104</v>
      </c>
      <c r="B59" s="42" t="s">
        <v>126</v>
      </c>
      <c r="C59" s="83">
        <v>15</v>
      </c>
    </row>
    <row r="60" spans="1:3" ht="31.5" customHeight="1">
      <c r="A60" s="33" t="s">
        <v>30</v>
      </c>
      <c r="B60" s="42" t="s">
        <v>57</v>
      </c>
      <c r="C60" s="83">
        <v>49717</v>
      </c>
    </row>
    <row r="61" spans="1:3" ht="31.5" customHeight="1">
      <c r="A61" s="33" t="s">
        <v>31</v>
      </c>
      <c r="B61" s="42" t="s">
        <v>106</v>
      </c>
      <c r="C61" s="83">
        <v>0</v>
      </c>
    </row>
    <row r="62" spans="1:3" ht="31.5" customHeight="1">
      <c r="A62" s="33" t="s">
        <v>105</v>
      </c>
      <c r="B62" s="42" t="s">
        <v>107</v>
      </c>
      <c r="C62" s="83">
        <v>942</v>
      </c>
    </row>
    <row r="63" spans="1:3" ht="32.25" customHeight="1">
      <c r="A63" s="35" t="s">
        <v>112</v>
      </c>
      <c r="B63" s="47" t="s">
        <v>133</v>
      </c>
      <c r="C63" s="85">
        <v>31682</v>
      </c>
    </row>
  </sheetData>
  <sheetProtection formatCells="0" formatColumns="0" formatRows="0" insertColumns="0" insertRows="0" insertHyperlinks="0" deleteColumns="0" deleteRows="0"/>
  <mergeCells count="4">
    <mergeCell ref="A4:A5"/>
    <mergeCell ref="B4:B5"/>
    <mergeCell ref="C4:C5"/>
    <mergeCell ref="A1:C1"/>
  </mergeCells>
  <printOptions horizontalCentered="1"/>
  <pageMargins left="0" right="0" top="0.3937007874015748" bottom="0.5905511811023623" header="0.5118110236220472" footer="0.3937007874015748"/>
  <pageSetup fitToHeight="1" fitToWidth="1" horizontalDpi="600" verticalDpi="600" orientation="portrait" paperSize="9" scale="38" r:id="rId1"/>
  <headerFooter alignWithMargins="0">
    <oddFooter>&amp;R&amp;20&amp;P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C63"/>
  <sheetViews>
    <sheetView showGridLines="0" view="pageBreakPreview" zoomScale="55" zoomScaleNormal="70" zoomScaleSheetLayoutView="55" zoomScalePageLayoutView="0" workbookViewId="0" topLeftCell="A1">
      <pane xSplit="2" ySplit="7" topLeftCell="C8" activePane="bottomRight" state="frozen"/>
      <selection pane="topLeft" activeCell="H17" sqref="H17"/>
      <selection pane="topRight" activeCell="H17" sqref="H17"/>
      <selection pane="bottomLeft" activeCell="H17" sqref="H17"/>
      <selection pane="bottomRight" activeCell="H17" sqref="H17"/>
    </sheetView>
  </sheetViews>
  <sheetFormatPr defaultColWidth="9.00390625" defaultRowHeight="12.75"/>
  <cols>
    <col min="1" max="1" width="9.125" style="2" customWidth="1"/>
    <col min="2" max="2" width="128.75390625" style="2" customWidth="1"/>
    <col min="3" max="3" width="25.75390625" style="2" customWidth="1"/>
    <col min="4" max="16384" width="9.125" style="2" customWidth="1"/>
  </cols>
  <sheetData>
    <row r="1" spans="1:3" s="50" customFormat="1" ht="54.75" customHeight="1">
      <c r="A1" s="114" t="str">
        <f>NFZ!A1</f>
        <v>ROCZNY PLAN FINANSOWY NARODOWEGO FUNDUSZU ZDROWIA NA ROK 2013</v>
      </c>
      <c r="B1" s="114"/>
      <c r="C1" s="114"/>
    </row>
    <row r="2" spans="1:3" s="52" customFormat="1" ht="33" customHeight="1">
      <c r="A2" s="92" t="s">
        <v>65</v>
      </c>
      <c r="B2" s="92"/>
      <c r="C2" s="102"/>
    </row>
    <row r="3" spans="1:3" ht="33" customHeight="1">
      <c r="A3" s="1"/>
      <c r="B3" s="78"/>
      <c r="C3" s="90" t="s">
        <v>166</v>
      </c>
    </row>
    <row r="4" spans="1:3" s="6" customFormat="1" ht="45" customHeight="1">
      <c r="A4" s="115" t="s">
        <v>137</v>
      </c>
      <c r="B4" s="113" t="s">
        <v>56</v>
      </c>
      <c r="C4" s="111" t="str">
        <f>Dolnośląski!C4</f>
        <v>Plan finansowy oddziału wojewódzkiego Narodowego Funduszu Zdrowia na 2013 rok</v>
      </c>
    </row>
    <row r="5" spans="1:3" s="6" customFormat="1" ht="45" customHeight="1">
      <c r="A5" s="113"/>
      <c r="B5" s="113"/>
      <c r="C5" s="112"/>
    </row>
    <row r="6" spans="1:3" s="4" customFormat="1" ht="14.25">
      <c r="A6" s="23">
        <v>1</v>
      </c>
      <c r="B6" s="24">
        <v>2</v>
      </c>
      <c r="C6" s="23">
        <v>3</v>
      </c>
    </row>
    <row r="7" spans="1:3" s="3" customFormat="1" ht="30" customHeight="1">
      <c r="A7" s="25" t="s">
        <v>0</v>
      </c>
      <c r="B7" s="41" t="s">
        <v>174</v>
      </c>
      <c r="C7" s="103">
        <f>C8+C9+C10+C15+C16+C17+C18+C19+C20+C21+C22+C23+C24+C25+C29+C30+C32+C33</f>
        <v>3547815</v>
      </c>
    </row>
    <row r="8" spans="1:3" ht="33" customHeight="1">
      <c r="A8" s="31" t="s">
        <v>1</v>
      </c>
      <c r="B8" s="80" t="s">
        <v>138</v>
      </c>
      <c r="C8" s="83">
        <v>447000</v>
      </c>
    </row>
    <row r="9" spans="1:3" ht="33" customHeight="1">
      <c r="A9" s="31" t="s">
        <v>2</v>
      </c>
      <c r="B9" s="80" t="s">
        <v>139</v>
      </c>
      <c r="C9" s="83">
        <v>259600</v>
      </c>
    </row>
    <row r="10" spans="1:3" ht="33" customHeight="1">
      <c r="A10" s="31" t="s">
        <v>3</v>
      </c>
      <c r="B10" s="80" t="s">
        <v>136</v>
      </c>
      <c r="C10" s="83">
        <v>1555743</v>
      </c>
    </row>
    <row r="11" spans="1:3" ht="31.5" customHeight="1">
      <c r="A11" s="81" t="s">
        <v>58</v>
      </c>
      <c r="B11" s="93" t="s">
        <v>167</v>
      </c>
      <c r="C11" s="83">
        <v>90998</v>
      </c>
    </row>
    <row r="12" spans="1:3" ht="31.5" customHeight="1">
      <c r="A12" s="81" t="s">
        <v>168</v>
      </c>
      <c r="B12" s="93" t="s">
        <v>171</v>
      </c>
      <c r="C12" s="83">
        <v>79228</v>
      </c>
    </row>
    <row r="13" spans="1:3" ht="31.5" customHeight="1">
      <c r="A13" s="81" t="s">
        <v>169</v>
      </c>
      <c r="B13" s="93" t="s">
        <v>172</v>
      </c>
      <c r="C13" s="83">
        <v>69834</v>
      </c>
    </row>
    <row r="14" spans="1:3" ht="31.5" customHeight="1">
      <c r="A14" s="81" t="s">
        <v>170</v>
      </c>
      <c r="B14" s="93" t="s">
        <v>173</v>
      </c>
      <c r="C14" s="83">
        <v>35711</v>
      </c>
    </row>
    <row r="15" spans="1:3" ht="33" customHeight="1">
      <c r="A15" s="31" t="s">
        <v>4</v>
      </c>
      <c r="B15" s="80" t="s">
        <v>144</v>
      </c>
      <c r="C15" s="83">
        <v>113505</v>
      </c>
    </row>
    <row r="16" spans="1:3" ht="33" customHeight="1">
      <c r="A16" s="31" t="s">
        <v>5</v>
      </c>
      <c r="B16" s="80" t="s">
        <v>140</v>
      </c>
      <c r="C16" s="83">
        <v>100000</v>
      </c>
    </row>
    <row r="17" spans="1:3" ht="33" customHeight="1">
      <c r="A17" s="31" t="s">
        <v>6</v>
      </c>
      <c r="B17" s="80" t="s">
        <v>146</v>
      </c>
      <c r="C17" s="83">
        <v>48150</v>
      </c>
    </row>
    <row r="18" spans="1:3" ht="33" customHeight="1">
      <c r="A18" s="31" t="s">
        <v>7</v>
      </c>
      <c r="B18" s="80" t="s">
        <v>145</v>
      </c>
      <c r="C18" s="83">
        <v>14475</v>
      </c>
    </row>
    <row r="19" spans="1:3" ht="33" customHeight="1">
      <c r="A19" s="31" t="s">
        <v>8</v>
      </c>
      <c r="B19" s="80" t="s">
        <v>141</v>
      </c>
      <c r="C19" s="83">
        <v>121400</v>
      </c>
    </row>
    <row r="20" spans="1:3" ht="33" customHeight="1">
      <c r="A20" s="31" t="s">
        <v>9</v>
      </c>
      <c r="B20" s="80" t="s">
        <v>142</v>
      </c>
      <c r="C20" s="83">
        <v>39954</v>
      </c>
    </row>
    <row r="21" spans="1:3" ht="33" customHeight="1">
      <c r="A21" s="31" t="s">
        <v>10</v>
      </c>
      <c r="B21" s="80" t="s">
        <v>147</v>
      </c>
      <c r="C21" s="83">
        <v>3200</v>
      </c>
    </row>
    <row r="22" spans="1:3" ht="46.5" customHeight="1">
      <c r="A22" s="31" t="s">
        <v>11</v>
      </c>
      <c r="B22" s="80" t="s">
        <v>143</v>
      </c>
      <c r="C22" s="83">
        <v>8828</v>
      </c>
    </row>
    <row r="23" spans="1:3" ht="33" customHeight="1">
      <c r="A23" s="31" t="s">
        <v>12</v>
      </c>
      <c r="B23" s="80" t="s">
        <v>197</v>
      </c>
      <c r="C23" s="83">
        <v>75680</v>
      </c>
    </row>
    <row r="24" spans="1:3" ht="33" customHeight="1">
      <c r="A24" s="31" t="s">
        <v>13</v>
      </c>
      <c r="B24" s="80" t="s">
        <v>175</v>
      </c>
      <c r="C24" s="83">
        <v>43000</v>
      </c>
    </row>
    <row r="25" spans="1:3" ht="33" customHeight="1">
      <c r="A25" s="32" t="s">
        <v>14</v>
      </c>
      <c r="B25" s="80" t="s">
        <v>176</v>
      </c>
      <c r="C25" s="83">
        <v>469264</v>
      </c>
    </row>
    <row r="26" spans="1:3" ht="31.5">
      <c r="A26" s="30" t="s">
        <v>148</v>
      </c>
      <c r="B26" s="93" t="s">
        <v>178</v>
      </c>
      <c r="C26" s="83">
        <v>467264</v>
      </c>
    </row>
    <row r="27" spans="1:3" ht="31.5" customHeight="1">
      <c r="A27" s="81" t="s">
        <v>177</v>
      </c>
      <c r="B27" s="93" t="s">
        <v>180</v>
      </c>
      <c r="C27" s="83">
        <v>2000</v>
      </c>
    </row>
    <row r="28" spans="1:3" ht="31.5" customHeight="1">
      <c r="A28" s="81" t="s">
        <v>181</v>
      </c>
      <c r="B28" s="93" t="s">
        <v>179</v>
      </c>
      <c r="C28" s="83">
        <v>0</v>
      </c>
    </row>
    <row r="29" spans="1:3" ht="33" customHeight="1">
      <c r="A29" s="33" t="s">
        <v>15</v>
      </c>
      <c r="B29" s="38" t="s">
        <v>124</v>
      </c>
      <c r="C29" s="83">
        <v>0</v>
      </c>
    </row>
    <row r="30" spans="1:3" ht="33" customHeight="1">
      <c r="A30" s="33" t="s">
        <v>121</v>
      </c>
      <c r="B30" s="42" t="s">
        <v>182</v>
      </c>
      <c r="C30" s="83">
        <v>0</v>
      </c>
    </row>
    <row r="31" spans="1:3" ht="31.5" customHeight="1">
      <c r="A31" s="81" t="s">
        <v>183</v>
      </c>
      <c r="B31" s="93" t="s">
        <v>199</v>
      </c>
      <c r="C31" s="83">
        <v>0</v>
      </c>
    </row>
    <row r="32" spans="1:3" ht="33" customHeight="1">
      <c r="A32" s="33" t="s">
        <v>122</v>
      </c>
      <c r="B32" s="39" t="s">
        <v>125</v>
      </c>
      <c r="C32" s="83">
        <v>223016</v>
      </c>
    </row>
    <row r="33" spans="1:3" ht="33" customHeight="1">
      <c r="A33" s="33" t="s">
        <v>123</v>
      </c>
      <c r="B33" s="42" t="s">
        <v>198</v>
      </c>
      <c r="C33" s="83">
        <v>25000</v>
      </c>
    </row>
    <row r="34" spans="1:3" s="5" customFormat="1" ht="31.5" customHeight="1">
      <c r="A34" s="34" t="s">
        <v>60</v>
      </c>
      <c r="B34" s="40" t="s">
        <v>61</v>
      </c>
      <c r="C34" s="86">
        <v>0</v>
      </c>
    </row>
    <row r="35" spans="1:3" s="5" customFormat="1" ht="31.5" customHeight="1">
      <c r="A35" s="34" t="s">
        <v>59</v>
      </c>
      <c r="B35" s="40" t="s">
        <v>62</v>
      </c>
      <c r="C35" s="86">
        <v>112907</v>
      </c>
    </row>
    <row r="36" spans="1:3" s="5" customFormat="1" ht="42.75" customHeight="1">
      <c r="A36" s="34" t="s">
        <v>184</v>
      </c>
      <c r="B36" s="40" t="s">
        <v>185</v>
      </c>
      <c r="C36" s="86">
        <f>C12+C14+C25+C31</f>
        <v>584203</v>
      </c>
    </row>
    <row r="37" spans="1:3" s="3" customFormat="1" ht="30" customHeight="1">
      <c r="A37" s="28" t="s">
        <v>16</v>
      </c>
      <c r="B37" s="47" t="s">
        <v>195</v>
      </c>
      <c r="C37" s="26">
        <f>C38+C39+C40+C48+C50+C56+C57+C55</f>
        <v>24703</v>
      </c>
    </row>
    <row r="38" spans="1:3" ht="28.5" customHeight="1">
      <c r="A38" s="33" t="s">
        <v>17</v>
      </c>
      <c r="B38" s="42" t="s">
        <v>18</v>
      </c>
      <c r="C38" s="83">
        <v>783</v>
      </c>
    </row>
    <row r="39" spans="1:3" ht="28.5" customHeight="1">
      <c r="A39" s="33" t="s">
        <v>19</v>
      </c>
      <c r="B39" s="42" t="s">
        <v>20</v>
      </c>
      <c r="C39" s="83">
        <v>3017</v>
      </c>
    </row>
    <row r="40" spans="1:3" ht="28.5" customHeight="1">
      <c r="A40" s="33" t="s">
        <v>21</v>
      </c>
      <c r="B40" s="43" t="s">
        <v>32</v>
      </c>
      <c r="C40" s="98">
        <f>C41+C43+C44+C45+C46+C47</f>
        <v>232</v>
      </c>
    </row>
    <row r="41" spans="1:3" ht="28.5" customHeight="1">
      <c r="A41" s="44" t="s">
        <v>40</v>
      </c>
      <c r="B41" s="45" t="s">
        <v>33</v>
      </c>
      <c r="C41" s="83">
        <v>28</v>
      </c>
    </row>
    <row r="42" spans="1:3" ht="28.5" customHeight="1">
      <c r="A42" s="44" t="s">
        <v>41</v>
      </c>
      <c r="B42" s="46" t="s">
        <v>34</v>
      </c>
      <c r="C42" s="83">
        <v>28</v>
      </c>
    </row>
    <row r="43" spans="1:3" ht="28.5" customHeight="1">
      <c r="A43" s="44" t="s">
        <v>42</v>
      </c>
      <c r="B43" s="45" t="s">
        <v>35</v>
      </c>
      <c r="C43" s="83">
        <v>0</v>
      </c>
    </row>
    <row r="44" spans="1:3" ht="28.5" customHeight="1">
      <c r="A44" s="44" t="s">
        <v>43</v>
      </c>
      <c r="B44" s="45" t="s">
        <v>36</v>
      </c>
      <c r="C44" s="83">
        <v>0</v>
      </c>
    </row>
    <row r="45" spans="1:3" ht="28.5" customHeight="1">
      <c r="A45" s="44" t="s">
        <v>44</v>
      </c>
      <c r="B45" s="45" t="s">
        <v>37</v>
      </c>
      <c r="C45" s="83">
        <v>0</v>
      </c>
    </row>
    <row r="46" spans="1:3" ht="28.5" customHeight="1">
      <c r="A46" s="44" t="s">
        <v>45</v>
      </c>
      <c r="B46" s="45" t="s">
        <v>38</v>
      </c>
      <c r="C46" s="83">
        <v>196</v>
      </c>
    </row>
    <row r="47" spans="1:3" ht="28.5" customHeight="1">
      <c r="A47" s="44" t="s">
        <v>46</v>
      </c>
      <c r="B47" s="45" t="s">
        <v>39</v>
      </c>
      <c r="C47" s="83">
        <v>8</v>
      </c>
    </row>
    <row r="48" spans="1:3" ht="28.5" customHeight="1">
      <c r="A48" s="33" t="s">
        <v>22</v>
      </c>
      <c r="B48" s="42" t="s">
        <v>186</v>
      </c>
      <c r="C48" s="83">
        <v>14598</v>
      </c>
    </row>
    <row r="49" spans="1:3" ht="28.5" customHeight="1">
      <c r="A49" s="44" t="s">
        <v>187</v>
      </c>
      <c r="B49" s="45" t="s">
        <v>188</v>
      </c>
      <c r="C49" s="83">
        <v>144</v>
      </c>
    </row>
    <row r="50" spans="1:3" ht="28.5" customHeight="1">
      <c r="A50" s="33" t="s">
        <v>23</v>
      </c>
      <c r="B50" s="43" t="s">
        <v>55</v>
      </c>
      <c r="C50" s="98">
        <f>C51+C52+C53+C54</f>
        <v>3236</v>
      </c>
    </row>
    <row r="51" spans="1:3" ht="28.5" customHeight="1">
      <c r="A51" s="44" t="s">
        <v>51</v>
      </c>
      <c r="B51" s="45" t="s">
        <v>47</v>
      </c>
      <c r="C51" s="87">
        <v>2509</v>
      </c>
    </row>
    <row r="52" spans="1:3" ht="28.5" customHeight="1">
      <c r="A52" s="44" t="s">
        <v>52</v>
      </c>
      <c r="B52" s="45" t="s">
        <v>48</v>
      </c>
      <c r="C52" s="87">
        <v>358</v>
      </c>
    </row>
    <row r="53" spans="1:3" ht="28.5" customHeight="1">
      <c r="A53" s="44" t="s">
        <v>53</v>
      </c>
      <c r="B53" s="45" t="s">
        <v>49</v>
      </c>
      <c r="C53" s="87">
        <v>0</v>
      </c>
    </row>
    <row r="54" spans="1:3" ht="28.5" customHeight="1">
      <c r="A54" s="44" t="s">
        <v>54</v>
      </c>
      <c r="B54" s="45" t="s">
        <v>50</v>
      </c>
      <c r="C54" s="87">
        <v>369</v>
      </c>
    </row>
    <row r="55" spans="1:3" ht="28.5" customHeight="1">
      <c r="A55" s="33" t="s">
        <v>24</v>
      </c>
      <c r="B55" s="42" t="s">
        <v>25</v>
      </c>
      <c r="C55" s="83">
        <v>0</v>
      </c>
    </row>
    <row r="56" spans="1:3" ht="28.5" customHeight="1">
      <c r="A56" s="33" t="s">
        <v>26</v>
      </c>
      <c r="B56" s="42" t="s">
        <v>189</v>
      </c>
      <c r="C56" s="83">
        <v>2500</v>
      </c>
    </row>
    <row r="57" spans="1:3" ht="28.5" customHeight="1">
      <c r="A57" s="33" t="s">
        <v>27</v>
      </c>
      <c r="B57" s="42" t="s">
        <v>28</v>
      </c>
      <c r="C57" s="83">
        <v>337</v>
      </c>
    </row>
    <row r="58" spans="1:3" s="3" customFormat="1" ht="30" customHeight="1">
      <c r="A58" s="35" t="s">
        <v>29</v>
      </c>
      <c r="B58" s="47" t="s">
        <v>190</v>
      </c>
      <c r="C58" s="85">
        <f>C59+C60+C61+C62</f>
        <v>23453</v>
      </c>
    </row>
    <row r="59" spans="1:3" ht="42" customHeight="1">
      <c r="A59" s="33" t="s">
        <v>104</v>
      </c>
      <c r="B59" s="42" t="s">
        <v>126</v>
      </c>
      <c r="C59" s="83">
        <v>10</v>
      </c>
    </row>
    <row r="60" spans="1:3" ht="31.5" customHeight="1">
      <c r="A60" s="33" t="s">
        <v>30</v>
      </c>
      <c r="B60" s="42" t="s">
        <v>57</v>
      </c>
      <c r="C60" s="83">
        <v>21443</v>
      </c>
    </row>
    <row r="61" spans="1:3" ht="31.5" customHeight="1">
      <c r="A61" s="33" t="s">
        <v>31</v>
      </c>
      <c r="B61" s="42" t="s">
        <v>106</v>
      </c>
      <c r="C61" s="83">
        <v>0</v>
      </c>
    </row>
    <row r="62" spans="1:3" ht="31.5" customHeight="1">
      <c r="A62" s="33" t="s">
        <v>105</v>
      </c>
      <c r="B62" s="42" t="s">
        <v>107</v>
      </c>
      <c r="C62" s="83">
        <v>2000</v>
      </c>
    </row>
    <row r="63" spans="1:3" ht="32.25" customHeight="1">
      <c r="A63" s="35" t="s">
        <v>112</v>
      </c>
      <c r="B63" s="47" t="s">
        <v>133</v>
      </c>
      <c r="C63" s="85">
        <v>6094</v>
      </c>
    </row>
  </sheetData>
  <sheetProtection formatCells="0" formatColumns="0" formatRows="0" insertColumns="0" insertRows="0" insertHyperlinks="0" deleteColumns="0" deleteRows="0"/>
  <mergeCells count="4">
    <mergeCell ref="A4:A5"/>
    <mergeCell ref="B4:B5"/>
    <mergeCell ref="C4:C5"/>
    <mergeCell ref="A1:C1"/>
  </mergeCells>
  <printOptions horizontalCentered="1"/>
  <pageMargins left="0" right="0" top="0.3937007874015748" bottom="0.5905511811023623" header="0.5118110236220472" footer="0.3937007874015748"/>
  <pageSetup fitToHeight="1" fitToWidth="1" horizontalDpi="600" verticalDpi="600" orientation="portrait" paperSize="9" scale="38" r:id="rId1"/>
  <headerFooter alignWithMargins="0">
    <oddFooter>&amp;R&amp;20&amp;P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F63"/>
  <sheetViews>
    <sheetView showGridLines="0" view="pageBreakPreview" zoomScale="55" zoomScaleNormal="70" zoomScaleSheetLayoutView="55" zoomScalePageLayoutView="0" workbookViewId="0" topLeftCell="A1">
      <pane xSplit="2" ySplit="7" topLeftCell="C8" activePane="bottomRight" state="frozen"/>
      <selection pane="topLeft" activeCell="H17" sqref="H17"/>
      <selection pane="topRight" activeCell="H17" sqref="H17"/>
      <selection pane="bottomLeft" activeCell="H17" sqref="H17"/>
      <selection pane="bottomRight" activeCell="F7" sqref="F7"/>
    </sheetView>
  </sheetViews>
  <sheetFormatPr defaultColWidth="9.00390625" defaultRowHeight="12.75"/>
  <cols>
    <col min="1" max="1" width="9.125" style="2" customWidth="1"/>
    <col min="2" max="2" width="128.75390625" style="2" customWidth="1"/>
    <col min="3" max="3" width="25.75390625" style="2" customWidth="1"/>
    <col min="4" max="16384" width="9.125" style="2" customWidth="1"/>
  </cols>
  <sheetData>
    <row r="1" spans="1:3" s="50" customFormat="1" ht="54.75" customHeight="1">
      <c r="A1" s="114" t="str">
        <f>NFZ!A1</f>
        <v>ROCZNY PLAN FINANSOWY NARODOWEGO FUNDUSZU ZDROWIA NA ROK 2013</v>
      </c>
      <c r="B1" s="114"/>
      <c r="C1" s="114"/>
    </row>
    <row r="2" spans="1:3" s="52" customFormat="1" ht="33" customHeight="1">
      <c r="A2" s="92" t="s">
        <v>66</v>
      </c>
      <c r="B2" s="92"/>
      <c r="C2" s="102"/>
    </row>
    <row r="3" spans="1:3" ht="33" customHeight="1">
      <c r="A3" s="1"/>
      <c r="B3" s="78"/>
      <c r="C3" s="90" t="s">
        <v>166</v>
      </c>
    </row>
    <row r="4" spans="1:3" s="6" customFormat="1" ht="45" customHeight="1">
      <c r="A4" s="115" t="s">
        <v>137</v>
      </c>
      <c r="B4" s="113" t="s">
        <v>56</v>
      </c>
      <c r="C4" s="111" t="str">
        <f>Dolnośląski!C4</f>
        <v>Plan finansowy oddziału wojewódzkiego Narodowego Funduszu Zdrowia na 2013 rok</v>
      </c>
    </row>
    <row r="5" spans="1:3" s="6" customFormat="1" ht="45" customHeight="1">
      <c r="A5" s="113"/>
      <c r="B5" s="113"/>
      <c r="C5" s="112"/>
    </row>
    <row r="6" spans="1:3" s="4" customFormat="1" ht="14.25">
      <c r="A6" s="23">
        <v>1</v>
      </c>
      <c r="B6" s="24">
        <v>2</v>
      </c>
      <c r="C6" s="23">
        <v>3</v>
      </c>
    </row>
    <row r="7" spans="1:6" s="3" customFormat="1" ht="30" customHeight="1">
      <c r="A7" s="25" t="s">
        <v>0</v>
      </c>
      <c r="B7" s="41" t="s">
        <v>174</v>
      </c>
      <c r="C7" s="103">
        <f>C8+C9+C10+C15+C16+C17+C18+C19+C20+C21+C22+C23+C24+C25+C29+C30+C32+C33</f>
        <v>1660371</v>
      </c>
      <c r="F7" s="105"/>
    </row>
    <row r="8" spans="1:3" ht="33" customHeight="1">
      <c r="A8" s="31" t="s">
        <v>1</v>
      </c>
      <c r="B8" s="80" t="s">
        <v>138</v>
      </c>
      <c r="C8" s="83">
        <v>201280</v>
      </c>
    </row>
    <row r="9" spans="1:3" ht="33" customHeight="1">
      <c r="A9" s="31" t="s">
        <v>2</v>
      </c>
      <c r="B9" s="80" t="s">
        <v>139</v>
      </c>
      <c r="C9" s="83">
        <v>139000</v>
      </c>
    </row>
    <row r="10" spans="1:3" ht="33" customHeight="1">
      <c r="A10" s="31" t="s">
        <v>3</v>
      </c>
      <c r="B10" s="80" t="s">
        <v>136</v>
      </c>
      <c r="C10" s="83">
        <v>643179</v>
      </c>
    </row>
    <row r="11" spans="1:3" ht="31.5" customHeight="1">
      <c r="A11" s="81" t="s">
        <v>58</v>
      </c>
      <c r="B11" s="93" t="s">
        <v>167</v>
      </c>
      <c r="C11" s="83">
        <v>43380</v>
      </c>
    </row>
    <row r="12" spans="1:3" ht="31.5" customHeight="1">
      <c r="A12" s="81" t="s">
        <v>168</v>
      </c>
      <c r="B12" s="93" t="s">
        <v>171</v>
      </c>
      <c r="C12" s="83">
        <v>40100</v>
      </c>
    </row>
    <row r="13" spans="1:3" ht="31.5" customHeight="1">
      <c r="A13" s="81" t="s">
        <v>169</v>
      </c>
      <c r="B13" s="93" t="s">
        <v>172</v>
      </c>
      <c r="C13" s="83">
        <v>26920</v>
      </c>
    </row>
    <row r="14" spans="1:3" ht="31.5" customHeight="1">
      <c r="A14" s="81" t="s">
        <v>170</v>
      </c>
      <c r="B14" s="93" t="s">
        <v>173</v>
      </c>
      <c r="C14" s="83">
        <v>8200</v>
      </c>
    </row>
    <row r="15" spans="1:3" ht="33" customHeight="1">
      <c r="A15" s="31" t="s">
        <v>4</v>
      </c>
      <c r="B15" s="80" t="s">
        <v>144</v>
      </c>
      <c r="C15" s="83">
        <v>75500</v>
      </c>
    </row>
    <row r="16" spans="1:3" ht="33" customHeight="1">
      <c r="A16" s="31" t="s">
        <v>5</v>
      </c>
      <c r="B16" s="80" t="s">
        <v>140</v>
      </c>
      <c r="C16" s="83">
        <v>45000</v>
      </c>
    </row>
    <row r="17" spans="1:3" ht="33" customHeight="1">
      <c r="A17" s="31" t="s">
        <v>6</v>
      </c>
      <c r="B17" s="80" t="s">
        <v>146</v>
      </c>
      <c r="C17" s="83">
        <v>20500</v>
      </c>
    </row>
    <row r="18" spans="1:3" ht="33" customHeight="1">
      <c r="A18" s="31" t="s">
        <v>7</v>
      </c>
      <c r="B18" s="80" t="s">
        <v>145</v>
      </c>
      <c r="C18" s="83">
        <v>8800</v>
      </c>
    </row>
    <row r="19" spans="1:3" ht="33" customHeight="1">
      <c r="A19" s="31" t="s">
        <v>8</v>
      </c>
      <c r="B19" s="80" t="s">
        <v>141</v>
      </c>
      <c r="C19" s="83">
        <v>43300</v>
      </c>
    </row>
    <row r="20" spans="1:3" ht="33" customHeight="1">
      <c r="A20" s="31" t="s">
        <v>9</v>
      </c>
      <c r="B20" s="80" t="s">
        <v>142</v>
      </c>
      <c r="C20" s="83">
        <v>13000</v>
      </c>
    </row>
    <row r="21" spans="1:3" ht="33" customHeight="1">
      <c r="A21" s="31" t="s">
        <v>10</v>
      </c>
      <c r="B21" s="80" t="s">
        <v>147</v>
      </c>
      <c r="C21" s="83">
        <v>2520</v>
      </c>
    </row>
    <row r="22" spans="1:3" ht="46.5" customHeight="1">
      <c r="A22" s="31" t="s">
        <v>11</v>
      </c>
      <c r="B22" s="80" t="s">
        <v>143</v>
      </c>
      <c r="C22" s="83">
        <v>5100</v>
      </c>
    </row>
    <row r="23" spans="1:3" ht="33" customHeight="1">
      <c r="A23" s="31" t="s">
        <v>12</v>
      </c>
      <c r="B23" s="80" t="s">
        <v>197</v>
      </c>
      <c r="C23" s="83">
        <v>36000</v>
      </c>
    </row>
    <row r="24" spans="1:3" ht="33" customHeight="1">
      <c r="A24" s="31" t="s">
        <v>13</v>
      </c>
      <c r="B24" s="80" t="s">
        <v>175</v>
      </c>
      <c r="C24" s="83">
        <v>26000</v>
      </c>
    </row>
    <row r="25" spans="1:3" ht="33" customHeight="1">
      <c r="A25" s="32" t="s">
        <v>14</v>
      </c>
      <c r="B25" s="80" t="s">
        <v>176</v>
      </c>
      <c r="C25" s="83">
        <v>185110</v>
      </c>
    </row>
    <row r="26" spans="1:3" ht="31.5">
      <c r="A26" s="30" t="s">
        <v>148</v>
      </c>
      <c r="B26" s="93" t="s">
        <v>178</v>
      </c>
      <c r="C26" s="83">
        <v>184974</v>
      </c>
    </row>
    <row r="27" spans="1:3" ht="31.5" customHeight="1">
      <c r="A27" s="81" t="s">
        <v>177</v>
      </c>
      <c r="B27" s="93" t="s">
        <v>180</v>
      </c>
      <c r="C27" s="83">
        <v>111</v>
      </c>
    </row>
    <row r="28" spans="1:3" ht="31.5" customHeight="1">
      <c r="A28" s="81" t="s">
        <v>181</v>
      </c>
      <c r="B28" s="93" t="s">
        <v>179</v>
      </c>
      <c r="C28" s="83">
        <v>25</v>
      </c>
    </row>
    <row r="29" spans="1:3" ht="33" customHeight="1">
      <c r="A29" s="33" t="s">
        <v>15</v>
      </c>
      <c r="B29" s="38" t="s">
        <v>124</v>
      </c>
      <c r="C29" s="83">
        <v>0</v>
      </c>
    </row>
    <row r="30" spans="1:3" ht="33" customHeight="1">
      <c r="A30" s="33" t="s">
        <v>121</v>
      </c>
      <c r="B30" s="42" t="s">
        <v>182</v>
      </c>
      <c r="C30" s="83">
        <v>0</v>
      </c>
    </row>
    <row r="31" spans="1:3" ht="31.5" customHeight="1">
      <c r="A31" s="81" t="s">
        <v>183</v>
      </c>
      <c r="B31" s="93" t="s">
        <v>199</v>
      </c>
      <c r="C31" s="83">
        <v>0</v>
      </c>
    </row>
    <row r="32" spans="1:3" ht="33" customHeight="1">
      <c r="A32" s="33" t="s">
        <v>122</v>
      </c>
      <c r="B32" s="39" t="s">
        <v>125</v>
      </c>
      <c r="C32" s="83">
        <v>211707</v>
      </c>
    </row>
    <row r="33" spans="1:3" ht="33" customHeight="1">
      <c r="A33" s="33" t="s">
        <v>123</v>
      </c>
      <c r="B33" s="42" t="s">
        <v>198</v>
      </c>
      <c r="C33" s="83">
        <v>4375</v>
      </c>
    </row>
    <row r="34" spans="1:3" s="5" customFormat="1" ht="31.5" customHeight="1">
      <c r="A34" s="34" t="s">
        <v>60</v>
      </c>
      <c r="B34" s="40" t="s">
        <v>61</v>
      </c>
      <c r="C34" s="86">
        <v>0</v>
      </c>
    </row>
    <row r="35" spans="1:3" s="5" customFormat="1" ht="31.5" customHeight="1">
      <c r="A35" s="34" t="s">
        <v>59</v>
      </c>
      <c r="B35" s="40" t="s">
        <v>62</v>
      </c>
      <c r="C35" s="86">
        <v>65367</v>
      </c>
    </row>
    <row r="36" spans="1:3" s="5" customFormat="1" ht="42.75" customHeight="1">
      <c r="A36" s="34" t="s">
        <v>184</v>
      </c>
      <c r="B36" s="40" t="s">
        <v>185</v>
      </c>
      <c r="C36" s="86">
        <f>C12+C14+C25+C31</f>
        <v>233410</v>
      </c>
    </row>
    <row r="37" spans="1:3" s="3" customFormat="1" ht="30" customHeight="1">
      <c r="A37" s="28" t="s">
        <v>16</v>
      </c>
      <c r="B37" s="47" t="s">
        <v>195</v>
      </c>
      <c r="C37" s="26">
        <f>C38+C39+C40+C48+C50+C56+C57+C55</f>
        <v>16413</v>
      </c>
    </row>
    <row r="38" spans="1:3" ht="28.5" customHeight="1">
      <c r="A38" s="33" t="s">
        <v>17</v>
      </c>
      <c r="B38" s="42" t="s">
        <v>18</v>
      </c>
      <c r="C38" s="83">
        <v>681</v>
      </c>
    </row>
    <row r="39" spans="1:3" ht="28.5" customHeight="1">
      <c r="A39" s="33" t="s">
        <v>19</v>
      </c>
      <c r="B39" s="42" t="s">
        <v>20</v>
      </c>
      <c r="C39" s="83">
        <v>2611</v>
      </c>
    </row>
    <row r="40" spans="1:3" ht="28.5" customHeight="1">
      <c r="A40" s="33" t="s">
        <v>21</v>
      </c>
      <c r="B40" s="43" t="s">
        <v>32</v>
      </c>
      <c r="C40" s="98">
        <f>C41+C43+C44+C45+C46+C47</f>
        <v>139</v>
      </c>
    </row>
    <row r="41" spans="1:3" ht="28.5" customHeight="1">
      <c r="A41" s="44" t="s">
        <v>40</v>
      </c>
      <c r="B41" s="45" t="s">
        <v>33</v>
      </c>
      <c r="C41" s="83">
        <v>29</v>
      </c>
    </row>
    <row r="42" spans="1:3" ht="28.5" customHeight="1">
      <c r="A42" s="44" t="s">
        <v>41</v>
      </c>
      <c r="B42" s="46" t="s">
        <v>34</v>
      </c>
      <c r="C42" s="83">
        <v>29</v>
      </c>
    </row>
    <row r="43" spans="1:3" ht="28.5" customHeight="1">
      <c r="A43" s="44" t="s">
        <v>42</v>
      </c>
      <c r="B43" s="45" t="s">
        <v>35</v>
      </c>
      <c r="C43" s="83">
        <v>0</v>
      </c>
    </row>
    <row r="44" spans="1:3" ht="28.5" customHeight="1">
      <c r="A44" s="44" t="s">
        <v>43</v>
      </c>
      <c r="B44" s="45" t="s">
        <v>36</v>
      </c>
      <c r="C44" s="83">
        <v>0</v>
      </c>
    </row>
    <row r="45" spans="1:3" ht="28.5" customHeight="1">
      <c r="A45" s="44" t="s">
        <v>44</v>
      </c>
      <c r="B45" s="45" t="s">
        <v>37</v>
      </c>
      <c r="C45" s="83">
        <v>0</v>
      </c>
    </row>
    <row r="46" spans="1:3" ht="28.5" customHeight="1">
      <c r="A46" s="44" t="s">
        <v>45</v>
      </c>
      <c r="B46" s="45" t="s">
        <v>38</v>
      </c>
      <c r="C46" s="83">
        <v>110</v>
      </c>
    </row>
    <row r="47" spans="1:3" ht="28.5" customHeight="1">
      <c r="A47" s="44" t="s">
        <v>46</v>
      </c>
      <c r="B47" s="45" t="s">
        <v>39</v>
      </c>
      <c r="C47" s="83">
        <v>0</v>
      </c>
    </row>
    <row r="48" spans="1:3" ht="28.5" customHeight="1">
      <c r="A48" s="33" t="s">
        <v>22</v>
      </c>
      <c r="B48" s="42" t="s">
        <v>186</v>
      </c>
      <c r="C48" s="83">
        <v>8126</v>
      </c>
    </row>
    <row r="49" spans="1:3" ht="28.5" customHeight="1">
      <c r="A49" s="44" t="s">
        <v>187</v>
      </c>
      <c r="B49" s="45" t="s">
        <v>188</v>
      </c>
      <c r="C49" s="83">
        <v>73</v>
      </c>
    </row>
    <row r="50" spans="1:3" ht="28.5" customHeight="1">
      <c r="A50" s="33" t="s">
        <v>23</v>
      </c>
      <c r="B50" s="43" t="s">
        <v>55</v>
      </c>
      <c r="C50" s="98">
        <f>C51+C52+C53+C54</f>
        <v>1804</v>
      </c>
    </row>
    <row r="51" spans="1:3" ht="28.5" customHeight="1">
      <c r="A51" s="44" t="s">
        <v>51</v>
      </c>
      <c r="B51" s="45" t="s">
        <v>47</v>
      </c>
      <c r="C51" s="87">
        <v>1397</v>
      </c>
    </row>
    <row r="52" spans="1:3" ht="28.5" customHeight="1">
      <c r="A52" s="44" t="s">
        <v>52</v>
      </c>
      <c r="B52" s="45" t="s">
        <v>48</v>
      </c>
      <c r="C52" s="87">
        <v>199</v>
      </c>
    </row>
    <row r="53" spans="1:3" ht="28.5" customHeight="1">
      <c r="A53" s="44" t="s">
        <v>53</v>
      </c>
      <c r="B53" s="45" t="s">
        <v>49</v>
      </c>
      <c r="C53" s="87">
        <v>0</v>
      </c>
    </row>
    <row r="54" spans="1:3" ht="28.5" customHeight="1">
      <c r="A54" s="44" t="s">
        <v>54</v>
      </c>
      <c r="B54" s="45" t="s">
        <v>50</v>
      </c>
      <c r="C54" s="87">
        <v>208</v>
      </c>
    </row>
    <row r="55" spans="1:3" ht="28.5" customHeight="1">
      <c r="A55" s="33" t="s">
        <v>24</v>
      </c>
      <c r="B55" s="42" t="s">
        <v>25</v>
      </c>
      <c r="C55" s="83">
        <v>0</v>
      </c>
    </row>
    <row r="56" spans="1:3" ht="28.5" customHeight="1">
      <c r="A56" s="33" t="s">
        <v>26</v>
      </c>
      <c r="B56" s="42" t="s">
        <v>189</v>
      </c>
      <c r="C56" s="83">
        <v>2776</v>
      </c>
    </row>
    <row r="57" spans="1:3" ht="28.5" customHeight="1">
      <c r="A57" s="33" t="s">
        <v>27</v>
      </c>
      <c r="B57" s="42" t="s">
        <v>28</v>
      </c>
      <c r="C57" s="83">
        <v>276</v>
      </c>
    </row>
    <row r="58" spans="1:3" s="3" customFormat="1" ht="30" customHeight="1">
      <c r="A58" s="35" t="s">
        <v>29</v>
      </c>
      <c r="B58" s="47" t="s">
        <v>190</v>
      </c>
      <c r="C58" s="85">
        <f>C59+C60+C61+C62</f>
        <v>14192</v>
      </c>
    </row>
    <row r="59" spans="1:3" ht="42" customHeight="1">
      <c r="A59" s="33" t="s">
        <v>104</v>
      </c>
      <c r="B59" s="42" t="s">
        <v>126</v>
      </c>
      <c r="C59" s="83">
        <v>6</v>
      </c>
    </row>
    <row r="60" spans="1:3" ht="31.5" customHeight="1">
      <c r="A60" s="33" t="s">
        <v>30</v>
      </c>
      <c r="B60" s="42" t="s">
        <v>57</v>
      </c>
      <c r="C60" s="83">
        <v>13636</v>
      </c>
    </row>
    <row r="61" spans="1:3" ht="31.5" customHeight="1">
      <c r="A61" s="33" t="s">
        <v>31</v>
      </c>
      <c r="B61" s="42" t="s">
        <v>106</v>
      </c>
      <c r="C61" s="83">
        <v>0</v>
      </c>
    </row>
    <row r="62" spans="1:3" ht="31.5" customHeight="1">
      <c r="A62" s="33" t="s">
        <v>105</v>
      </c>
      <c r="B62" s="42" t="s">
        <v>107</v>
      </c>
      <c r="C62" s="83">
        <v>550</v>
      </c>
    </row>
    <row r="63" spans="1:3" ht="32.25" customHeight="1">
      <c r="A63" s="35" t="s">
        <v>112</v>
      </c>
      <c r="B63" s="47" t="s">
        <v>133</v>
      </c>
      <c r="C63" s="85">
        <v>2605</v>
      </c>
    </row>
  </sheetData>
  <sheetProtection formatCells="0" formatColumns="0" formatRows="0" insertColumns="0" insertRows="0" insertHyperlinks="0" deleteColumns="0" deleteRows="0"/>
  <mergeCells count="4">
    <mergeCell ref="A4:A5"/>
    <mergeCell ref="B4:B5"/>
    <mergeCell ref="C4:C5"/>
    <mergeCell ref="A1:C1"/>
  </mergeCells>
  <printOptions horizontalCentered="1"/>
  <pageMargins left="0" right="0" top="0.3937007874015748" bottom="0.5905511811023623" header="0.5118110236220472" footer="0.3937007874015748"/>
  <pageSetup fitToHeight="1" fitToWidth="1" horizontalDpi="600" verticalDpi="600" orientation="portrait" paperSize="9" scale="38" r:id="rId1"/>
  <headerFooter alignWithMargins="0">
    <oddFooter>&amp;R&amp;20&amp;P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C63"/>
  <sheetViews>
    <sheetView showGridLines="0" view="pageBreakPreview" zoomScale="55" zoomScaleNormal="70" zoomScaleSheetLayoutView="55" zoomScalePageLayoutView="0" workbookViewId="0" topLeftCell="A1">
      <pane xSplit="2" ySplit="7" topLeftCell="C8" activePane="bottomRight" state="frozen"/>
      <selection pane="topLeft" activeCell="H17" sqref="H17"/>
      <selection pane="topRight" activeCell="H17" sqref="H17"/>
      <selection pane="bottomLeft" activeCell="H17" sqref="H17"/>
      <selection pane="bottomRight" activeCell="F12" sqref="F12"/>
    </sheetView>
  </sheetViews>
  <sheetFormatPr defaultColWidth="9.00390625" defaultRowHeight="12.75"/>
  <cols>
    <col min="1" max="1" width="9.125" style="2" customWidth="1"/>
    <col min="2" max="2" width="128.75390625" style="2" customWidth="1"/>
    <col min="3" max="3" width="25.75390625" style="2" customWidth="1"/>
    <col min="4" max="16384" width="9.125" style="2" customWidth="1"/>
  </cols>
  <sheetData>
    <row r="1" spans="1:3" s="50" customFormat="1" ht="54.75" customHeight="1">
      <c r="A1" s="114" t="str">
        <f>NFZ!A1</f>
        <v>ROCZNY PLAN FINANSOWY NARODOWEGO FUNDUSZU ZDROWIA NA ROK 2013</v>
      </c>
      <c r="B1" s="114"/>
      <c r="C1" s="114"/>
    </row>
    <row r="2" spans="1:3" s="52" customFormat="1" ht="33" customHeight="1">
      <c r="A2" s="92" t="s">
        <v>67</v>
      </c>
      <c r="B2" s="92"/>
      <c r="C2" s="102"/>
    </row>
    <row r="3" spans="1:3" ht="33" customHeight="1">
      <c r="A3" s="1"/>
      <c r="B3" s="78"/>
      <c r="C3" s="90" t="s">
        <v>166</v>
      </c>
    </row>
    <row r="4" spans="1:3" s="6" customFormat="1" ht="45" customHeight="1">
      <c r="A4" s="115" t="s">
        <v>137</v>
      </c>
      <c r="B4" s="113" t="s">
        <v>56</v>
      </c>
      <c r="C4" s="111" t="str">
        <f>Dolnośląski!C4</f>
        <v>Plan finansowy oddziału wojewódzkiego Narodowego Funduszu Zdrowia na 2013 rok</v>
      </c>
    </row>
    <row r="5" spans="1:3" s="6" customFormat="1" ht="45" customHeight="1">
      <c r="A5" s="113"/>
      <c r="B5" s="113"/>
      <c r="C5" s="112"/>
    </row>
    <row r="6" spans="1:3" s="4" customFormat="1" ht="14.25">
      <c r="A6" s="23">
        <v>1</v>
      </c>
      <c r="B6" s="24">
        <v>2</v>
      </c>
      <c r="C6" s="23">
        <v>3</v>
      </c>
    </row>
    <row r="7" spans="1:3" s="3" customFormat="1" ht="30" customHeight="1">
      <c r="A7" s="25" t="s">
        <v>0</v>
      </c>
      <c r="B7" s="41" t="s">
        <v>174</v>
      </c>
      <c r="C7" s="103">
        <f>C8+C9+C10+C15+C16+C17+C18+C19+C20+C21+C22+C23+C24+C25+C29+C30+C32+C33</f>
        <v>4260059</v>
      </c>
    </row>
    <row r="8" spans="1:3" ht="33" customHeight="1">
      <c r="A8" s="31" t="s">
        <v>1</v>
      </c>
      <c r="B8" s="80" t="s">
        <v>138</v>
      </c>
      <c r="C8" s="83">
        <v>511799</v>
      </c>
    </row>
    <row r="9" spans="1:3" ht="33" customHeight="1">
      <c r="A9" s="31" t="s">
        <v>2</v>
      </c>
      <c r="B9" s="80" t="s">
        <v>139</v>
      </c>
      <c r="C9" s="83">
        <v>305783</v>
      </c>
    </row>
    <row r="10" spans="1:3" ht="33" customHeight="1">
      <c r="A10" s="31" t="s">
        <v>3</v>
      </c>
      <c r="B10" s="80" t="s">
        <v>136</v>
      </c>
      <c r="C10" s="83">
        <v>1850809</v>
      </c>
    </row>
    <row r="11" spans="1:3" ht="31.5" customHeight="1">
      <c r="A11" s="81" t="s">
        <v>58</v>
      </c>
      <c r="B11" s="93" t="s">
        <v>167</v>
      </c>
      <c r="C11" s="83">
        <v>120003</v>
      </c>
    </row>
    <row r="12" spans="1:3" ht="31.5" customHeight="1">
      <c r="A12" s="81" t="s">
        <v>168</v>
      </c>
      <c r="B12" s="93" t="s">
        <v>171</v>
      </c>
      <c r="C12" s="83">
        <v>109531</v>
      </c>
    </row>
    <row r="13" spans="1:3" ht="31.5" customHeight="1">
      <c r="A13" s="81" t="s">
        <v>169</v>
      </c>
      <c r="B13" s="93" t="s">
        <v>172</v>
      </c>
      <c r="C13" s="83">
        <v>77088</v>
      </c>
    </row>
    <row r="14" spans="1:3" ht="31.5" customHeight="1">
      <c r="A14" s="81" t="s">
        <v>170</v>
      </c>
      <c r="B14" s="93" t="s">
        <v>173</v>
      </c>
      <c r="C14" s="83">
        <v>37737</v>
      </c>
    </row>
    <row r="15" spans="1:3" ht="33" customHeight="1">
      <c r="A15" s="31" t="s">
        <v>4</v>
      </c>
      <c r="B15" s="80" t="s">
        <v>144</v>
      </c>
      <c r="C15" s="83">
        <v>132219</v>
      </c>
    </row>
    <row r="16" spans="1:3" ht="33" customHeight="1">
      <c r="A16" s="31" t="s">
        <v>5</v>
      </c>
      <c r="B16" s="80" t="s">
        <v>140</v>
      </c>
      <c r="C16" s="83">
        <v>111225</v>
      </c>
    </row>
    <row r="17" spans="1:3" ht="33" customHeight="1">
      <c r="A17" s="31" t="s">
        <v>6</v>
      </c>
      <c r="B17" s="80" t="s">
        <v>146</v>
      </c>
      <c r="C17" s="83">
        <v>49910</v>
      </c>
    </row>
    <row r="18" spans="1:3" ht="33" customHeight="1">
      <c r="A18" s="31" t="s">
        <v>7</v>
      </c>
      <c r="B18" s="80" t="s">
        <v>145</v>
      </c>
      <c r="C18" s="83">
        <v>20345</v>
      </c>
    </row>
    <row r="19" spans="1:3" ht="33" customHeight="1">
      <c r="A19" s="31" t="s">
        <v>8</v>
      </c>
      <c r="B19" s="80" t="s">
        <v>141</v>
      </c>
      <c r="C19" s="83">
        <v>116371</v>
      </c>
    </row>
    <row r="20" spans="1:3" ht="33" customHeight="1">
      <c r="A20" s="31" t="s">
        <v>9</v>
      </c>
      <c r="B20" s="80" t="s">
        <v>142</v>
      </c>
      <c r="C20" s="83">
        <v>45248</v>
      </c>
    </row>
    <row r="21" spans="1:3" ht="33" customHeight="1">
      <c r="A21" s="31" t="s">
        <v>10</v>
      </c>
      <c r="B21" s="80" t="s">
        <v>147</v>
      </c>
      <c r="C21" s="83">
        <v>2550</v>
      </c>
    </row>
    <row r="22" spans="1:3" ht="46.5" customHeight="1">
      <c r="A22" s="31" t="s">
        <v>11</v>
      </c>
      <c r="B22" s="80" t="s">
        <v>143</v>
      </c>
      <c r="C22" s="83">
        <v>10958</v>
      </c>
    </row>
    <row r="23" spans="1:3" ht="33" customHeight="1">
      <c r="A23" s="31" t="s">
        <v>12</v>
      </c>
      <c r="B23" s="80" t="s">
        <v>197</v>
      </c>
      <c r="C23" s="83">
        <v>98884</v>
      </c>
    </row>
    <row r="24" spans="1:3" ht="33" customHeight="1">
      <c r="A24" s="31" t="s">
        <v>13</v>
      </c>
      <c r="B24" s="80" t="s">
        <v>175</v>
      </c>
      <c r="C24" s="83">
        <v>69081</v>
      </c>
    </row>
    <row r="25" spans="1:3" ht="33" customHeight="1">
      <c r="A25" s="32" t="s">
        <v>14</v>
      </c>
      <c r="B25" s="80" t="s">
        <v>176</v>
      </c>
      <c r="C25" s="83">
        <v>627442</v>
      </c>
    </row>
    <row r="26" spans="1:3" ht="31.5">
      <c r="A26" s="30" t="s">
        <v>148</v>
      </c>
      <c r="B26" s="93" t="s">
        <v>178</v>
      </c>
      <c r="C26" s="83">
        <v>626502</v>
      </c>
    </row>
    <row r="27" spans="1:3" ht="31.5" customHeight="1">
      <c r="A27" s="81" t="s">
        <v>177</v>
      </c>
      <c r="B27" s="93" t="s">
        <v>180</v>
      </c>
      <c r="C27" s="83">
        <v>460</v>
      </c>
    </row>
    <row r="28" spans="1:3" ht="31.5" customHeight="1">
      <c r="A28" s="81" t="s">
        <v>181</v>
      </c>
      <c r="B28" s="93" t="s">
        <v>179</v>
      </c>
      <c r="C28" s="83">
        <v>480</v>
      </c>
    </row>
    <row r="29" spans="1:3" ht="33" customHeight="1">
      <c r="A29" s="33" t="s">
        <v>15</v>
      </c>
      <c r="B29" s="38" t="s">
        <v>124</v>
      </c>
      <c r="C29" s="83">
        <v>0</v>
      </c>
    </row>
    <row r="30" spans="1:3" ht="33" customHeight="1">
      <c r="A30" s="33" t="s">
        <v>121</v>
      </c>
      <c r="B30" s="42" t="s">
        <v>182</v>
      </c>
      <c r="C30" s="83">
        <v>0</v>
      </c>
    </row>
    <row r="31" spans="1:3" ht="31.5" customHeight="1">
      <c r="A31" s="81" t="s">
        <v>183</v>
      </c>
      <c r="B31" s="93" t="s">
        <v>199</v>
      </c>
      <c r="C31" s="83">
        <v>0</v>
      </c>
    </row>
    <row r="32" spans="1:3" ht="33" customHeight="1">
      <c r="A32" s="33" t="s">
        <v>122</v>
      </c>
      <c r="B32" s="39" t="s">
        <v>125</v>
      </c>
      <c r="C32" s="83">
        <v>276045</v>
      </c>
    </row>
    <row r="33" spans="1:3" ht="33" customHeight="1">
      <c r="A33" s="33" t="s">
        <v>123</v>
      </c>
      <c r="B33" s="42" t="s">
        <v>198</v>
      </c>
      <c r="C33" s="83">
        <v>31390</v>
      </c>
    </row>
    <row r="34" spans="1:3" s="5" customFormat="1" ht="31.5" customHeight="1">
      <c r="A34" s="34" t="s">
        <v>60</v>
      </c>
      <c r="B34" s="40" t="s">
        <v>61</v>
      </c>
      <c r="C34" s="86">
        <v>0</v>
      </c>
    </row>
    <row r="35" spans="1:3" s="5" customFormat="1" ht="31.5" customHeight="1">
      <c r="A35" s="34" t="s">
        <v>59</v>
      </c>
      <c r="B35" s="40" t="s">
        <v>62</v>
      </c>
      <c r="C35" s="86">
        <v>121167</v>
      </c>
    </row>
    <row r="36" spans="1:3" s="5" customFormat="1" ht="42.75" customHeight="1">
      <c r="A36" s="34" t="s">
        <v>184</v>
      </c>
      <c r="B36" s="40" t="s">
        <v>185</v>
      </c>
      <c r="C36" s="86">
        <f>C12+C14+C25+C31</f>
        <v>774710</v>
      </c>
    </row>
    <row r="37" spans="1:3" s="3" customFormat="1" ht="30" customHeight="1">
      <c r="A37" s="28" t="s">
        <v>16</v>
      </c>
      <c r="B37" s="47" t="s">
        <v>195</v>
      </c>
      <c r="C37" s="26">
        <f>C38+C39+C40+C48+C50+C56+C57+C55</f>
        <v>28301</v>
      </c>
    </row>
    <row r="38" spans="1:3" ht="28.5" customHeight="1">
      <c r="A38" s="33" t="s">
        <v>17</v>
      </c>
      <c r="B38" s="42" t="s">
        <v>18</v>
      </c>
      <c r="C38" s="83">
        <v>1009</v>
      </c>
    </row>
    <row r="39" spans="1:3" ht="28.5" customHeight="1">
      <c r="A39" s="33" t="s">
        <v>19</v>
      </c>
      <c r="B39" s="42" t="s">
        <v>20</v>
      </c>
      <c r="C39" s="83">
        <v>4286</v>
      </c>
    </row>
    <row r="40" spans="1:3" ht="28.5" customHeight="1">
      <c r="A40" s="33" t="s">
        <v>21</v>
      </c>
      <c r="B40" s="43" t="s">
        <v>32</v>
      </c>
      <c r="C40" s="98">
        <f>C41+C43+C44+C45+C46+C47</f>
        <v>299</v>
      </c>
    </row>
    <row r="41" spans="1:3" ht="28.5" customHeight="1">
      <c r="A41" s="44" t="s">
        <v>40</v>
      </c>
      <c r="B41" s="45" t="s">
        <v>33</v>
      </c>
      <c r="C41" s="83">
        <v>12</v>
      </c>
    </row>
    <row r="42" spans="1:3" ht="28.5" customHeight="1">
      <c r="A42" s="44" t="s">
        <v>41</v>
      </c>
      <c r="B42" s="46" t="s">
        <v>34</v>
      </c>
      <c r="C42" s="83">
        <v>12</v>
      </c>
    </row>
    <row r="43" spans="1:3" ht="28.5" customHeight="1">
      <c r="A43" s="44" t="s">
        <v>42</v>
      </c>
      <c r="B43" s="45" t="s">
        <v>35</v>
      </c>
      <c r="C43" s="83">
        <v>1</v>
      </c>
    </row>
    <row r="44" spans="1:3" ht="28.5" customHeight="1">
      <c r="A44" s="44" t="s">
        <v>43</v>
      </c>
      <c r="B44" s="45" t="s">
        <v>36</v>
      </c>
      <c r="C44" s="83">
        <v>0</v>
      </c>
    </row>
    <row r="45" spans="1:3" ht="28.5" customHeight="1">
      <c r="A45" s="44" t="s">
        <v>44</v>
      </c>
      <c r="B45" s="45" t="s">
        <v>37</v>
      </c>
      <c r="C45" s="83">
        <v>0</v>
      </c>
    </row>
    <row r="46" spans="1:3" ht="28.5" customHeight="1">
      <c r="A46" s="44" t="s">
        <v>45</v>
      </c>
      <c r="B46" s="45" t="s">
        <v>38</v>
      </c>
      <c r="C46" s="83">
        <v>283</v>
      </c>
    </row>
    <row r="47" spans="1:3" ht="28.5" customHeight="1">
      <c r="A47" s="44" t="s">
        <v>46</v>
      </c>
      <c r="B47" s="45" t="s">
        <v>39</v>
      </c>
      <c r="C47" s="83">
        <v>3</v>
      </c>
    </row>
    <row r="48" spans="1:3" ht="28.5" customHeight="1">
      <c r="A48" s="33" t="s">
        <v>22</v>
      </c>
      <c r="B48" s="42" t="s">
        <v>186</v>
      </c>
      <c r="C48" s="83">
        <v>16960</v>
      </c>
    </row>
    <row r="49" spans="1:3" ht="28.5" customHeight="1">
      <c r="A49" s="44" t="s">
        <v>187</v>
      </c>
      <c r="B49" s="45" t="s">
        <v>188</v>
      </c>
      <c r="C49" s="83">
        <v>90</v>
      </c>
    </row>
    <row r="50" spans="1:3" ht="28.5" customHeight="1">
      <c r="A50" s="33" t="s">
        <v>23</v>
      </c>
      <c r="B50" s="43" t="s">
        <v>55</v>
      </c>
      <c r="C50" s="98">
        <f>C51+C52+C53+C54</f>
        <v>3761</v>
      </c>
    </row>
    <row r="51" spans="1:3" ht="28.5" customHeight="1">
      <c r="A51" s="44" t="s">
        <v>51</v>
      </c>
      <c r="B51" s="45" t="s">
        <v>47</v>
      </c>
      <c r="C51" s="87">
        <v>2915</v>
      </c>
    </row>
    <row r="52" spans="1:3" ht="28.5" customHeight="1">
      <c r="A52" s="44" t="s">
        <v>52</v>
      </c>
      <c r="B52" s="45" t="s">
        <v>48</v>
      </c>
      <c r="C52" s="87">
        <v>416</v>
      </c>
    </row>
    <row r="53" spans="1:3" ht="28.5" customHeight="1">
      <c r="A53" s="44" t="s">
        <v>53</v>
      </c>
      <c r="B53" s="45" t="s">
        <v>49</v>
      </c>
      <c r="C53" s="87">
        <v>0</v>
      </c>
    </row>
    <row r="54" spans="1:3" ht="28.5" customHeight="1">
      <c r="A54" s="44" t="s">
        <v>54</v>
      </c>
      <c r="B54" s="45" t="s">
        <v>50</v>
      </c>
      <c r="C54" s="87">
        <v>430</v>
      </c>
    </row>
    <row r="55" spans="1:3" ht="28.5" customHeight="1">
      <c r="A55" s="33" t="s">
        <v>24</v>
      </c>
      <c r="B55" s="42" t="s">
        <v>25</v>
      </c>
      <c r="C55" s="83">
        <v>0</v>
      </c>
    </row>
    <row r="56" spans="1:3" ht="28.5" customHeight="1">
      <c r="A56" s="33" t="s">
        <v>26</v>
      </c>
      <c r="B56" s="42" t="s">
        <v>189</v>
      </c>
      <c r="C56" s="83">
        <v>1860</v>
      </c>
    </row>
    <row r="57" spans="1:3" ht="28.5" customHeight="1">
      <c r="A57" s="33" t="s">
        <v>27</v>
      </c>
      <c r="B57" s="42" t="s">
        <v>28</v>
      </c>
      <c r="C57" s="83">
        <v>126</v>
      </c>
    </row>
    <row r="58" spans="1:3" s="3" customFormat="1" ht="30" customHeight="1">
      <c r="A58" s="35" t="s">
        <v>29</v>
      </c>
      <c r="B58" s="47" t="s">
        <v>190</v>
      </c>
      <c r="C58" s="85">
        <f>C59+C60+C61+C62</f>
        <v>31150</v>
      </c>
    </row>
    <row r="59" spans="1:3" ht="42" customHeight="1">
      <c r="A59" s="33" t="s">
        <v>104</v>
      </c>
      <c r="B59" s="42" t="s">
        <v>126</v>
      </c>
      <c r="C59" s="83">
        <v>12</v>
      </c>
    </row>
    <row r="60" spans="1:3" ht="31.5" customHeight="1">
      <c r="A60" s="33" t="s">
        <v>30</v>
      </c>
      <c r="B60" s="42" t="s">
        <v>57</v>
      </c>
      <c r="C60" s="83">
        <v>30688</v>
      </c>
    </row>
    <row r="61" spans="1:3" ht="31.5" customHeight="1">
      <c r="A61" s="33" t="s">
        <v>31</v>
      </c>
      <c r="B61" s="42" t="s">
        <v>106</v>
      </c>
      <c r="C61" s="83">
        <v>0</v>
      </c>
    </row>
    <row r="62" spans="1:3" ht="31.5" customHeight="1">
      <c r="A62" s="33" t="s">
        <v>105</v>
      </c>
      <c r="B62" s="42" t="s">
        <v>107</v>
      </c>
      <c r="C62" s="83">
        <v>450</v>
      </c>
    </row>
    <row r="63" spans="1:3" ht="32.25" customHeight="1">
      <c r="A63" s="35" t="s">
        <v>112</v>
      </c>
      <c r="B63" s="47" t="s">
        <v>133</v>
      </c>
      <c r="C63" s="85">
        <v>6591</v>
      </c>
    </row>
  </sheetData>
  <sheetProtection formatCells="0" formatColumns="0" formatRows="0" insertColumns="0" insertRows="0" insertHyperlinks="0" deleteColumns="0" deleteRows="0"/>
  <mergeCells count="4">
    <mergeCell ref="A4:A5"/>
    <mergeCell ref="B4:B5"/>
    <mergeCell ref="C4:C5"/>
    <mergeCell ref="A1:C1"/>
  </mergeCells>
  <printOptions horizontalCentered="1"/>
  <pageMargins left="0" right="0" top="0.3937007874015748" bottom="0.5905511811023623" header="0.5118110236220472" footer="0.3937007874015748"/>
  <pageSetup fitToHeight="1" fitToWidth="1" horizontalDpi="600" verticalDpi="600" orientation="portrait" paperSize="9" scale="38" r:id="rId1"/>
  <headerFooter alignWithMargins="0">
    <oddFooter>&amp;R&amp;20&amp;P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C63"/>
  <sheetViews>
    <sheetView showGridLines="0" view="pageBreakPreview" zoomScale="55" zoomScaleNormal="70" zoomScaleSheetLayoutView="55" zoomScalePageLayoutView="0" workbookViewId="0" topLeftCell="A1">
      <pane xSplit="1" ySplit="7" topLeftCell="B23" activePane="bottomRight" state="frozen"/>
      <selection pane="topLeft" activeCell="H17" sqref="H17"/>
      <selection pane="topRight" activeCell="H17" sqref="H17"/>
      <selection pane="bottomLeft" activeCell="H17" sqref="H17"/>
      <selection pane="bottomRight" activeCell="H17" sqref="H17"/>
    </sheetView>
  </sheetViews>
  <sheetFormatPr defaultColWidth="9.00390625" defaultRowHeight="12.75"/>
  <cols>
    <col min="1" max="1" width="9.125" style="2" customWidth="1"/>
    <col min="2" max="2" width="128.75390625" style="2" customWidth="1"/>
    <col min="3" max="3" width="25.75390625" style="2" customWidth="1"/>
    <col min="4" max="16384" width="9.125" style="2" customWidth="1"/>
  </cols>
  <sheetData>
    <row r="1" spans="1:3" s="50" customFormat="1" ht="54.75" customHeight="1">
      <c r="A1" s="114" t="str">
        <f>NFZ!A1</f>
        <v>ROCZNY PLAN FINANSOWY NARODOWEGO FUNDUSZU ZDROWIA NA ROK 2013</v>
      </c>
      <c r="B1" s="114"/>
      <c r="C1" s="114"/>
    </row>
    <row r="2" spans="1:3" s="52" customFormat="1" ht="33" customHeight="1">
      <c r="A2" s="92" t="s">
        <v>68</v>
      </c>
      <c r="B2" s="92"/>
      <c r="C2" s="102"/>
    </row>
    <row r="3" spans="1:3" ht="33" customHeight="1">
      <c r="A3" s="1"/>
      <c r="B3" s="78"/>
      <c r="C3" s="90" t="s">
        <v>166</v>
      </c>
    </row>
    <row r="4" spans="1:3" s="6" customFormat="1" ht="45" customHeight="1">
      <c r="A4" s="115" t="s">
        <v>137</v>
      </c>
      <c r="B4" s="113" t="s">
        <v>56</v>
      </c>
      <c r="C4" s="111" t="str">
        <f>Dolnośląski!C4</f>
        <v>Plan finansowy oddziału wojewódzkiego Narodowego Funduszu Zdrowia na 2013 rok</v>
      </c>
    </row>
    <row r="5" spans="1:3" s="6" customFormat="1" ht="45" customHeight="1">
      <c r="A5" s="113"/>
      <c r="B5" s="113"/>
      <c r="C5" s="112"/>
    </row>
    <row r="6" spans="1:3" s="4" customFormat="1" ht="14.25">
      <c r="A6" s="23">
        <v>1</v>
      </c>
      <c r="B6" s="24">
        <v>2</v>
      </c>
      <c r="C6" s="23">
        <v>3</v>
      </c>
    </row>
    <row r="7" spans="1:3" s="3" customFormat="1" ht="30" customHeight="1">
      <c r="A7" s="25" t="s">
        <v>0</v>
      </c>
      <c r="B7" s="41" t="s">
        <v>174</v>
      </c>
      <c r="C7" s="103">
        <f>C8+C9+C10+C15+C16+C17+C18+C19+C20+C21+C22+C23+C24+C25+C29+C30+C32+C33</f>
        <v>5301676</v>
      </c>
    </row>
    <row r="8" spans="1:3" ht="33" customHeight="1">
      <c r="A8" s="31" t="s">
        <v>1</v>
      </c>
      <c r="B8" s="80" t="s">
        <v>138</v>
      </c>
      <c r="C8" s="83">
        <v>643600</v>
      </c>
    </row>
    <row r="9" spans="1:3" ht="33" customHeight="1">
      <c r="A9" s="31" t="s">
        <v>2</v>
      </c>
      <c r="B9" s="80" t="s">
        <v>139</v>
      </c>
      <c r="C9" s="83">
        <v>434125</v>
      </c>
    </row>
    <row r="10" spans="1:3" ht="33" customHeight="1">
      <c r="A10" s="31" t="s">
        <v>3</v>
      </c>
      <c r="B10" s="80" t="s">
        <v>136</v>
      </c>
      <c r="C10" s="83">
        <v>2333495</v>
      </c>
    </row>
    <row r="11" spans="1:3" ht="31.5" customHeight="1">
      <c r="A11" s="81" t="s">
        <v>58</v>
      </c>
      <c r="B11" s="93" t="s">
        <v>167</v>
      </c>
      <c r="C11" s="83">
        <v>192505</v>
      </c>
    </row>
    <row r="12" spans="1:3" ht="31.5" customHeight="1">
      <c r="A12" s="81" t="s">
        <v>168</v>
      </c>
      <c r="B12" s="93" t="s">
        <v>171</v>
      </c>
      <c r="C12" s="83">
        <v>174900</v>
      </c>
    </row>
    <row r="13" spans="1:3" ht="31.5" customHeight="1">
      <c r="A13" s="81" t="s">
        <v>169</v>
      </c>
      <c r="B13" s="93" t="s">
        <v>172</v>
      </c>
      <c r="C13" s="83">
        <v>102030</v>
      </c>
    </row>
    <row r="14" spans="1:3" ht="31.5" customHeight="1">
      <c r="A14" s="81" t="s">
        <v>170</v>
      </c>
      <c r="B14" s="93" t="s">
        <v>173</v>
      </c>
      <c r="C14" s="83">
        <v>53995</v>
      </c>
    </row>
    <row r="15" spans="1:3" ht="33" customHeight="1">
      <c r="A15" s="31" t="s">
        <v>4</v>
      </c>
      <c r="B15" s="80" t="s">
        <v>144</v>
      </c>
      <c r="C15" s="83">
        <v>148818</v>
      </c>
    </row>
    <row r="16" spans="1:3" ht="33" customHeight="1">
      <c r="A16" s="31" t="s">
        <v>5</v>
      </c>
      <c r="B16" s="80" t="s">
        <v>140</v>
      </c>
      <c r="C16" s="83">
        <v>169454</v>
      </c>
    </row>
    <row r="17" spans="1:3" ht="33" customHeight="1">
      <c r="A17" s="31" t="s">
        <v>6</v>
      </c>
      <c r="B17" s="80" t="s">
        <v>146</v>
      </c>
      <c r="C17" s="83">
        <v>111272</v>
      </c>
    </row>
    <row r="18" spans="1:3" ht="33" customHeight="1">
      <c r="A18" s="31" t="s">
        <v>7</v>
      </c>
      <c r="B18" s="80" t="s">
        <v>145</v>
      </c>
      <c r="C18" s="83">
        <v>30251</v>
      </c>
    </row>
    <row r="19" spans="1:3" ht="33" customHeight="1">
      <c r="A19" s="31" t="s">
        <v>8</v>
      </c>
      <c r="B19" s="80" t="s">
        <v>141</v>
      </c>
      <c r="C19" s="83">
        <v>178846</v>
      </c>
    </row>
    <row r="20" spans="1:3" ht="33" customHeight="1">
      <c r="A20" s="31" t="s">
        <v>9</v>
      </c>
      <c r="B20" s="80" t="s">
        <v>142</v>
      </c>
      <c r="C20" s="83">
        <v>49500</v>
      </c>
    </row>
    <row r="21" spans="1:3" ht="33" customHeight="1">
      <c r="A21" s="31" t="s">
        <v>10</v>
      </c>
      <c r="B21" s="80" t="s">
        <v>147</v>
      </c>
      <c r="C21" s="83">
        <v>1701</v>
      </c>
    </row>
    <row r="22" spans="1:3" ht="46.5" customHeight="1">
      <c r="A22" s="31" t="s">
        <v>11</v>
      </c>
      <c r="B22" s="80" t="s">
        <v>143</v>
      </c>
      <c r="C22" s="83">
        <v>10810</v>
      </c>
    </row>
    <row r="23" spans="1:3" ht="33" customHeight="1">
      <c r="A23" s="31" t="s">
        <v>12</v>
      </c>
      <c r="B23" s="80" t="s">
        <v>197</v>
      </c>
      <c r="C23" s="83">
        <v>136225</v>
      </c>
    </row>
    <row r="24" spans="1:3" ht="33" customHeight="1">
      <c r="A24" s="31" t="s">
        <v>13</v>
      </c>
      <c r="B24" s="80" t="s">
        <v>175</v>
      </c>
      <c r="C24" s="83">
        <v>69200</v>
      </c>
    </row>
    <row r="25" spans="1:3" ht="33" customHeight="1">
      <c r="A25" s="32" t="s">
        <v>14</v>
      </c>
      <c r="B25" s="80" t="s">
        <v>176</v>
      </c>
      <c r="C25" s="83">
        <v>718006</v>
      </c>
    </row>
    <row r="26" spans="1:3" ht="31.5">
      <c r="A26" s="30" t="s">
        <v>148</v>
      </c>
      <c r="B26" s="93" t="s">
        <v>178</v>
      </c>
      <c r="C26" s="83">
        <v>714006</v>
      </c>
    </row>
    <row r="27" spans="1:3" ht="31.5" customHeight="1">
      <c r="A27" s="81" t="s">
        <v>177</v>
      </c>
      <c r="B27" s="93" t="s">
        <v>180</v>
      </c>
      <c r="C27" s="83">
        <v>3000</v>
      </c>
    </row>
    <row r="28" spans="1:3" ht="31.5" customHeight="1">
      <c r="A28" s="81" t="s">
        <v>181</v>
      </c>
      <c r="B28" s="93" t="s">
        <v>179</v>
      </c>
      <c r="C28" s="83">
        <v>1000</v>
      </c>
    </row>
    <row r="29" spans="1:3" ht="33" customHeight="1">
      <c r="A29" s="33" t="s">
        <v>15</v>
      </c>
      <c r="B29" s="38" t="s">
        <v>124</v>
      </c>
      <c r="C29" s="83">
        <v>0</v>
      </c>
    </row>
    <row r="30" spans="1:3" ht="33" customHeight="1">
      <c r="A30" s="33" t="s">
        <v>121</v>
      </c>
      <c r="B30" s="42" t="s">
        <v>182</v>
      </c>
      <c r="C30" s="83">
        <v>0</v>
      </c>
    </row>
    <row r="31" spans="1:3" ht="31.5" customHeight="1">
      <c r="A31" s="81" t="s">
        <v>183</v>
      </c>
      <c r="B31" s="93" t="s">
        <v>199</v>
      </c>
      <c r="C31" s="83">
        <v>0</v>
      </c>
    </row>
    <row r="32" spans="1:3" ht="33" customHeight="1">
      <c r="A32" s="33" t="s">
        <v>122</v>
      </c>
      <c r="B32" s="39" t="s">
        <v>125</v>
      </c>
      <c r="C32" s="83">
        <v>263373</v>
      </c>
    </row>
    <row r="33" spans="1:3" ht="33" customHeight="1">
      <c r="A33" s="33" t="s">
        <v>123</v>
      </c>
      <c r="B33" s="42" t="s">
        <v>198</v>
      </c>
      <c r="C33" s="83">
        <v>3000</v>
      </c>
    </row>
    <row r="34" spans="1:3" s="5" customFormat="1" ht="31.5" customHeight="1">
      <c r="A34" s="34" t="s">
        <v>60</v>
      </c>
      <c r="B34" s="40" t="s">
        <v>61</v>
      </c>
      <c r="C34" s="86">
        <v>0</v>
      </c>
    </row>
    <row r="35" spans="1:3" s="5" customFormat="1" ht="31.5" customHeight="1">
      <c r="A35" s="34" t="s">
        <v>59</v>
      </c>
      <c r="B35" s="40" t="s">
        <v>62</v>
      </c>
      <c r="C35" s="86">
        <v>138356</v>
      </c>
    </row>
    <row r="36" spans="1:3" s="5" customFormat="1" ht="42.75" customHeight="1">
      <c r="A36" s="34" t="s">
        <v>184</v>
      </c>
      <c r="B36" s="40" t="s">
        <v>185</v>
      </c>
      <c r="C36" s="86">
        <f>C12+C14+C25+C31</f>
        <v>946901</v>
      </c>
    </row>
    <row r="37" spans="1:3" s="3" customFormat="1" ht="30" customHeight="1">
      <c r="A37" s="28" t="s">
        <v>16</v>
      </c>
      <c r="B37" s="47" t="s">
        <v>195</v>
      </c>
      <c r="C37" s="26">
        <f>C38+C39+C40+C48+C50+C56+C57+C55</f>
        <v>38375</v>
      </c>
    </row>
    <row r="38" spans="1:3" ht="28.5" customHeight="1">
      <c r="A38" s="33" t="s">
        <v>17</v>
      </c>
      <c r="B38" s="42" t="s">
        <v>18</v>
      </c>
      <c r="C38" s="83">
        <v>1546</v>
      </c>
    </row>
    <row r="39" spans="1:3" ht="28.5" customHeight="1">
      <c r="A39" s="33" t="s">
        <v>19</v>
      </c>
      <c r="B39" s="42" t="s">
        <v>20</v>
      </c>
      <c r="C39" s="83">
        <v>4624</v>
      </c>
    </row>
    <row r="40" spans="1:3" ht="28.5" customHeight="1">
      <c r="A40" s="33" t="s">
        <v>21</v>
      </c>
      <c r="B40" s="43" t="s">
        <v>32</v>
      </c>
      <c r="C40" s="98">
        <f>C41+C43+C44+C45+C46+C47</f>
        <v>245</v>
      </c>
    </row>
    <row r="41" spans="1:3" ht="28.5" customHeight="1">
      <c r="A41" s="44" t="s">
        <v>40</v>
      </c>
      <c r="B41" s="45" t="s">
        <v>33</v>
      </c>
      <c r="C41" s="83">
        <v>22</v>
      </c>
    </row>
    <row r="42" spans="1:3" ht="28.5" customHeight="1">
      <c r="A42" s="44" t="s">
        <v>41</v>
      </c>
      <c r="B42" s="46" t="s">
        <v>34</v>
      </c>
      <c r="C42" s="83">
        <v>22</v>
      </c>
    </row>
    <row r="43" spans="1:3" ht="28.5" customHeight="1">
      <c r="A43" s="44" t="s">
        <v>42</v>
      </c>
      <c r="B43" s="45" t="s">
        <v>35</v>
      </c>
      <c r="C43" s="83">
        <v>0</v>
      </c>
    </row>
    <row r="44" spans="1:3" ht="28.5" customHeight="1">
      <c r="A44" s="44" t="s">
        <v>43</v>
      </c>
      <c r="B44" s="45" t="s">
        <v>36</v>
      </c>
      <c r="C44" s="83">
        <v>0</v>
      </c>
    </row>
    <row r="45" spans="1:3" ht="28.5" customHeight="1">
      <c r="A45" s="44" t="s">
        <v>44</v>
      </c>
      <c r="B45" s="45" t="s">
        <v>37</v>
      </c>
      <c r="C45" s="83">
        <v>0</v>
      </c>
    </row>
    <row r="46" spans="1:3" ht="28.5" customHeight="1">
      <c r="A46" s="44" t="s">
        <v>45</v>
      </c>
      <c r="B46" s="45" t="s">
        <v>38</v>
      </c>
      <c r="C46" s="83">
        <v>170</v>
      </c>
    </row>
    <row r="47" spans="1:3" ht="28.5" customHeight="1">
      <c r="A47" s="44" t="s">
        <v>46</v>
      </c>
      <c r="B47" s="45" t="s">
        <v>39</v>
      </c>
      <c r="C47" s="83">
        <v>53</v>
      </c>
    </row>
    <row r="48" spans="1:3" ht="28.5" customHeight="1">
      <c r="A48" s="33" t="s">
        <v>22</v>
      </c>
      <c r="B48" s="42" t="s">
        <v>186</v>
      </c>
      <c r="C48" s="83">
        <v>21394</v>
      </c>
    </row>
    <row r="49" spans="1:3" ht="28.5" customHeight="1">
      <c r="A49" s="44" t="s">
        <v>187</v>
      </c>
      <c r="B49" s="45" t="s">
        <v>188</v>
      </c>
      <c r="C49" s="83">
        <v>24</v>
      </c>
    </row>
    <row r="50" spans="1:3" ht="28.5" customHeight="1">
      <c r="A50" s="33" t="s">
        <v>23</v>
      </c>
      <c r="B50" s="43" t="s">
        <v>55</v>
      </c>
      <c r="C50" s="98">
        <f>C51+C52+C53+C54</f>
        <v>4750</v>
      </c>
    </row>
    <row r="51" spans="1:3" ht="28.5" customHeight="1">
      <c r="A51" s="44" t="s">
        <v>51</v>
      </c>
      <c r="B51" s="45" t="s">
        <v>47</v>
      </c>
      <c r="C51" s="87">
        <v>3678</v>
      </c>
    </row>
    <row r="52" spans="1:3" ht="28.5" customHeight="1">
      <c r="A52" s="44" t="s">
        <v>52</v>
      </c>
      <c r="B52" s="45" t="s">
        <v>48</v>
      </c>
      <c r="C52" s="87">
        <v>524</v>
      </c>
    </row>
    <row r="53" spans="1:3" ht="28.5" customHeight="1">
      <c r="A53" s="44" t="s">
        <v>53</v>
      </c>
      <c r="B53" s="45" t="s">
        <v>49</v>
      </c>
      <c r="C53" s="87">
        <v>0</v>
      </c>
    </row>
    <row r="54" spans="1:3" ht="28.5" customHeight="1">
      <c r="A54" s="44" t="s">
        <v>54</v>
      </c>
      <c r="B54" s="45" t="s">
        <v>50</v>
      </c>
      <c r="C54" s="87">
        <v>548</v>
      </c>
    </row>
    <row r="55" spans="1:3" ht="28.5" customHeight="1">
      <c r="A55" s="33" t="s">
        <v>24</v>
      </c>
      <c r="B55" s="42" t="s">
        <v>25</v>
      </c>
      <c r="C55" s="83">
        <v>0</v>
      </c>
    </row>
    <row r="56" spans="1:3" ht="28.5" customHeight="1">
      <c r="A56" s="33" t="s">
        <v>26</v>
      </c>
      <c r="B56" s="42" t="s">
        <v>189</v>
      </c>
      <c r="C56" s="83">
        <v>5500</v>
      </c>
    </row>
    <row r="57" spans="1:3" ht="28.5" customHeight="1">
      <c r="A57" s="33" t="s">
        <v>27</v>
      </c>
      <c r="B57" s="42" t="s">
        <v>28</v>
      </c>
      <c r="C57" s="83">
        <v>316</v>
      </c>
    </row>
    <row r="58" spans="1:3" s="3" customFormat="1" ht="30" customHeight="1">
      <c r="A58" s="35" t="s">
        <v>29</v>
      </c>
      <c r="B58" s="47" t="s">
        <v>190</v>
      </c>
      <c r="C58" s="85">
        <f>C59+C60+C61+C62</f>
        <v>20970</v>
      </c>
    </row>
    <row r="59" spans="1:3" ht="42" customHeight="1">
      <c r="A59" s="33" t="s">
        <v>104</v>
      </c>
      <c r="B59" s="42" t="s">
        <v>126</v>
      </c>
      <c r="C59" s="83">
        <v>10</v>
      </c>
    </row>
    <row r="60" spans="1:3" ht="31.5" customHeight="1">
      <c r="A60" s="33" t="s">
        <v>30</v>
      </c>
      <c r="B60" s="42" t="s">
        <v>57</v>
      </c>
      <c r="C60" s="83">
        <v>18295</v>
      </c>
    </row>
    <row r="61" spans="1:3" ht="31.5" customHeight="1">
      <c r="A61" s="33" t="s">
        <v>31</v>
      </c>
      <c r="B61" s="42" t="s">
        <v>106</v>
      </c>
      <c r="C61" s="83">
        <v>0</v>
      </c>
    </row>
    <row r="62" spans="1:3" ht="31.5" customHeight="1">
      <c r="A62" s="33" t="s">
        <v>105</v>
      </c>
      <c r="B62" s="42" t="s">
        <v>107</v>
      </c>
      <c r="C62" s="83">
        <v>2665</v>
      </c>
    </row>
    <row r="63" spans="1:3" ht="32.25" customHeight="1">
      <c r="A63" s="35" t="s">
        <v>112</v>
      </c>
      <c r="B63" s="47" t="s">
        <v>133</v>
      </c>
      <c r="C63" s="85">
        <v>300</v>
      </c>
    </row>
  </sheetData>
  <sheetProtection formatCells="0" formatColumns="0" formatRows="0" insertColumns="0" insertRows="0" insertHyperlinks="0" deleteColumns="0" deleteRows="0"/>
  <mergeCells count="4">
    <mergeCell ref="A4:A5"/>
    <mergeCell ref="B4:B5"/>
    <mergeCell ref="C4:C5"/>
    <mergeCell ref="A1:C1"/>
  </mergeCells>
  <printOptions horizontalCentered="1"/>
  <pageMargins left="0" right="0" top="0.3937007874015748" bottom="0.5905511811023623" header="0.5118110236220472" footer="0.3937007874015748"/>
  <pageSetup fitToHeight="1" fitToWidth="1" horizontalDpi="600" verticalDpi="600" orientation="portrait" paperSize="9" scale="38" r:id="rId1"/>
  <headerFooter alignWithMargins="0">
    <oddFooter>&amp;R&amp;20&amp;P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Jarnutowski Dariusz</dc:creator>
  <cp:keywords/>
  <dc:description/>
  <cp:lastModifiedBy>Tyszka Norbert</cp:lastModifiedBy>
  <cp:lastPrinted>2012-08-10T07:53:09Z</cp:lastPrinted>
  <dcterms:created xsi:type="dcterms:W3CDTF">2005-07-21T09:51:05Z</dcterms:created>
  <dcterms:modified xsi:type="dcterms:W3CDTF">2012-08-21T14:36:26Z</dcterms:modified>
  <cp:category/>
  <cp:version/>
  <cp:contentType/>
  <cp:contentStatus/>
</cp:coreProperties>
</file>