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FZ_zbiorczo" sheetId="1" r:id="rId1"/>
    <sheet name="Centrala" sheetId="2" r:id="rId2"/>
    <sheet name="dolnośląski" sheetId="3" r:id="rId3"/>
    <sheet name="kujawsko-pomorski" sheetId="4" r:id="rId4"/>
    <sheet name="lubelski" sheetId="5" r:id="rId5"/>
    <sheet name="lubuski" sheetId="6" r:id="rId6"/>
    <sheet name="łódzki" sheetId="7" r:id="rId7"/>
    <sheet name="małopolski" sheetId="8" r:id="rId8"/>
    <sheet name="mazowiecki" sheetId="9" r:id="rId9"/>
    <sheet name="opolski" sheetId="10" r:id="rId10"/>
    <sheet name="podkarpacki" sheetId="11" r:id="rId11"/>
    <sheet name="podlaski" sheetId="12" r:id="rId12"/>
    <sheet name="pomorski" sheetId="13" r:id="rId13"/>
    <sheet name="śląski" sheetId="14" r:id="rId14"/>
    <sheet name="świętokrzyski" sheetId="15" r:id="rId15"/>
    <sheet name="warmińsko-mazurski" sheetId="16" r:id="rId16"/>
    <sheet name="wielkopolski" sheetId="17" r:id="rId17"/>
    <sheet name="zachodniopomorski" sheetId="18" r:id="rId18"/>
  </sheets>
  <definedNames>
    <definedName name="_xlnm.Print_Area" localSheetId="1">'Centrala'!$A$1:$C$21</definedName>
    <definedName name="_xlnm.Print_Area" localSheetId="2">'dolnośląski'!$A$1:$C$31</definedName>
    <definedName name="_xlnm.Print_Area" localSheetId="3">'kujawsko-pomorski'!$A$1:$C$31</definedName>
    <definedName name="_xlnm.Print_Area" localSheetId="4">'lubelski'!$A$1:$C$31</definedName>
    <definedName name="_xlnm.Print_Area" localSheetId="5">'lubuski'!$A$1:$C$31</definedName>
    <definedName name="_xlnm.Print_Area" localSheetId="6">'łódzki'!$A$1:$C$31</definedName>
    <definedName name="_xlnm.Print_Area" localSheetId="7">'małopolski'!$A$1:$C$31</definedName>
    <definedName name="_xlnm.Print_Area" localSheetId="8">'mazowiecki'!$A$1:$C$31</definedName>
    <definedName name="_xlnm.Print_Area" localSheetId="9">'opolski'!$A$1:$C$31</definedName>
    <definedName name="_xlnm.Print_Area" localSheetId="10">'podkarpacki'!$A$1:$C$31</definedName>
    <definedName name="_xlnm.Print_Area" localSheetId="11">'podlaski'!$A$1:$C$31</definedName>
    <definedName name="_xlnm.Print_Area" localSheetId="12">'pomorski'!$A$1:$C$31</definedName>
    <definedName name="_xlnm.Print_Area" localSheetId="13">'śląski'!$A$1:$C$31</definedName>
    <definedName name="_xlnm.Print_Area" localSheetId="14">'świętokrzyski'!$A$1:$C$31</definedName>
    <definedName name="_xlnm.Print_Area" localSheetId="15">'warmińsko-mazurski'!$A$1:$C$31</definedName>
    <definedName name="_xlnm.Print_Area" localSheetId="16">'wielkopolski'!$A$1:$C$31</definedName>
    <definedName name="_xlnm.Print_Area" localSheetId="17">'zachodniopomorski'!$A$1:$C$31</definedName>
    <definedName name="_xlnm.Print_Titles" localSheetId="0">'NFZ_zbiorczo'!$2:$3</definedName>
    <definedName name="_xlnm.Print_Titles" localSheetId="17">'zachodniopomorski'!$4:$5</definedName>
  </definedNames>
  <calcPr fullCalcOnLoad="1"/>
</workbook>
</file>

<file path=xl/sharedStrings.xml><?xml version="1.0" encoding="utf-8"?>
<sst xmlns="http://schemas.openxmlformats.org/spreadsheetml/2006/main" count="1104" uniqueCount="163">
  <si>
    <t>Wyszczególnienie</t>
  </si>
  <si>
    <t>1.</t>
  </si>
  <si>
    <t>1.1</t>
  </si>
  <si>
    <t>P</t>
  </si>
  <si>
    <t>1.2</t>
  </si>
  <si>
    <r>
      <t xml:space="preserve">od </t>
    </r>
    <r>
      <rPr>
        <b/>
        <sz val="12"/>
        <rFont val="Arial Narrow"/>
        <family val="2"/>
      </rPr>
      <t>KRUS</t>
    </r>
  </si>
  <si>
    <t>2.</t>
  </si>
  <si>
    <t>2.1</t>
  </si>
  <si>
    <t>2.2</t>
  </si>
  <si>
    <r>
      <t xml:space="preserve">w stosunku do </t>
    </r>
    <r>
      <rPr>
        <b/>
        <sz val="12"/>
        <rFont val="Arial Narrow"/>
        <family val="2"/>
      </rPr>
      <t>KRUS</t>
    </r>
  </si>
  <si>
    <t>3.</t>
  </si>
  <si>
    <t>3.1</t>
  </si>
  <si>
    <t>3.2</t>
  </si>
  <si>
    <t>A.</t>
  </si>
  <si>
    <t>B.</t>
  </si>
  <si>
    <t>B1</t>
  </si>
  <si>
    <t>B2</t>
  </si>
  <si>
    <t>Obowiazkowy odpis na rezerwę ogólną</t>
  </si>
  <si>
    <t>ambulatoryjna opieka specjalistyczna</t>
  </si>
  <si>
    <t>lecznictwo szpitalne</t>
  </si>
  <si>
    <t>opieka psychiatryczna i leczenie uzależnień</t>
  </si>
  <si>
    <t>rehabilitacja lecznicza</t>
  </si>
  <si>
    <t xml:space="preserve">opieka długoterminowa </t>
  </si>
  <si>
    <t>leczenie stomatologiczne</t>
  </si>
  <si>
    <t>lecznictwo uzdrowiskowe</t>
  </si>
  <si>
    <t>pomoc doraźna i transport sanitarny</t>
  </si>
  <si>
    <t>świadczenia zdrowotne kontraktowane odrębnie</t>
  </si>
  <si>
    <t>zaopatrzenie w sprzęt ortopedyczny, środki pomocnicze i lecznicze środki techniczne</t>
  </si>
  <si>
    <t>refundacja cen leków</t>
  </si>
  <si>
    <t>C.</t>
  </si>
  <si>
    <t>D.</t>
  </si>
  <si>
    <t>D1</t>
  </si>
  <si>
    <t>D2</t>
  </si>
  <si>
    <t>D3</t>
  </si>
  <si>
    <t>podatki i opłaty</t>
  </si>
  <si>
    <t>D4</t>
  </si>
  <si>
    <t>wynagrodzenia</t>
  </si>
  <si>
    <t>D5</t>
  </si>
  <si>
    <t>świadczenia na rzecz pracowników z pochodnymi od wynagrodzeń</t>
  </si>
  <si>
    <t>D6</t>
  </si>
  <si>
    <t>koszty funkcjonowania RadyFunduszu</t>
  </si>
  <si>
    <t>D7</t>
  </si>
  <si>
    <t>amortyzacja środków trwałych oraz wartości niematerialnych i prawnych zakupionych ze środków własnych NFZ</t>
  </si>
  <si>
    <t>D8</t>
  </si>
  <si>
    <t>amortyzacja środków trwałych oraz wartości niematerialnych i prawnych otrzymanych nieodpłatnie</t>
  </si>
  <si>
    <t>D9</t>
  </si>
  <si>
    <t>pozostałe koszty administracyjne</t>
  </si>
  <si>
    <t>E.</t>
  </si>
  <si>
    <t>E1</t>
  </si>
  <si>
    <t>E2</t>
  </si>
  <si>
    <t>inne przychody</t>
  </si>
  <si>
    <t>F.</t>
  </si>
  <si>
    <t>F1</t>
  </si>
  <si>
    <t>F2</t>
  </si>
  <si>
    <t>F3</t>
  </si>
  <si>
    <t>F4</t>
  </si>
  <si>
    <t>wydanie i utrzymanie kart ubezpieczenia (w tym części stałych książeczek usług medycznych)</t>
  </si>
  <si>
    <t>inne koszty</t>
  </si>
  <si>
    <t>G.</t>
  </si>
  <si>
    <t>G1</t>
  </si>
  <si>
    <t>odsetki uzyskane z lokat i papierów wartościowych</t>
  </si>
  <si>
    <t>H.</t>
  </si>
  <si>
    <t>H1</t>
  </si>
  <si>
    <t>H2</t>
  </si>
  <si>
    <t>odsetki od pożyczki udzielonej przez budżet państwa</t>
  </si>
  <si>
    <t>inne koszty finansowe</t>
  </si>
  <si>
    <t>I.</t>
  </si>
  <si>
    <t>J.</t>
  </si>
  <si>
    <t>J1</t>
  </si>
  <si>
    <t>zyski nadzwyczajne - wielkość dodatnia</t>
  </si>
  <si>
    <t>J2</t>
  </si>
  <si>
    <t>straty nadzwyczajne - wielkość ujemna</t>
  </si>
  <si>
    <t>K.</t>
  </si>
  <si>
    <t>L.</t>
  </si>
  <si>
    <t>Inne obowiązkowe obciążenia wyniku finansowego</t>
  </si>
  <si>
    <t>M.</t>
  </si>
  <si>
    <t>O</t>
  </si>
  <si>
    <t xml:space="preserve"> PRZYCHODY - ogółem</t>
  </si>
  <si>
    <t>R</t>
  </si>
  <si>
    <t xml:space="preserve"> KOSZTY - ogółem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</si>
  <si>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</si>
  <si>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</si>
  <si>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</si>
  <si>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</si>
  <si>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</si>
  <si>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</si>
  <si>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</si>
  <si>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</si>
  <si>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</si>
  <si>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</si>
  <si>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</si>
  <si>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</si>
  <si>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</si>
  <si>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</si>
  <si>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utworzone rezerwy na spłatę pożyczki udzielonej z budżetu państwa</t>
  </si>
  <si>
    <t>rezerwa na zobowiązania wynikające z prawomocnych wyroków sądowych</t>
  </si>
  <si>
    <t xml:space="preserve">Kwota przeznaczona na pokrycie nadwyżki kosztów nad przychodami z lat ubiegłych (wynikająca z programu przywrócenia równowagi finansowej - kwota dotycząca roku planowania) </t>
  </si>
  <si>
    <t>Narodowy Fundusz Zdrowia - Oddział Zachodniopomorski</t>
  </si>
  <si>
    <t>Plan kosztów świadczeń zdrowotnych dla ubezpieczonych oraz kosztów administaracyjnych na 2004 r.</t>
  </si>
  <si>
    <t>Kwoty</t>
  </si>
  <si>
    <t>(w tys. zł)</t>
  </si>
  <si>
    <t>PLAN FINANSOWY NARODOWEGO FUNDUSZU ZDROWIA NA 2004 r.</t>
  </si>
  <si>
    <t>Narodowy Fundusz Zdrowia - Centrala</t>
  </si>
  <si>
    <r>
      <t>Koszty świadczeń zdrowotnych dla ubezpieczonych,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w tym:</t>
    </r>
  </si>
  <si>
    <t>Narodowy Fundusz Zdrowia - Oddział Dolnośląski</t>
  </si>
  <si>
    <t>Koszty administracyjne, w tym:</t>
  </si>
  <si>
    <t>Narodowy Fundusz Zdrowia - Oddział Kujawsko-Pomorski</t>
  </si>
  <si>
    <t>Narodowy Fundusz Zdrowia - Oddział Lubelski</t>
  </si>
  <si>
    <t>Narodowy Fundusz Zdrowia - Oddział Lubuski</t>
  </si>
  <si>
    <t>Narodowy Fundusz Zdrowia - Oddział Łódzki</t>
  </si>
  <si>
    <t>Narodowy Fundusz Zdrowia - Oddział Małopolski</t>
  </si>
  <si>
    <t>Narodowy Fundusz Zdrowia - Oddział Mazowiecki</t>
  </si>
  <si>
    <t>Narodowy Fundusz Zdrowia - Oddział Opolski</t>
  </si>
  <si>
    <t>Narodowy Fundusz Zdrowia - Oddział Podkarpacki</t>
  </si>
  <si>
    <t>Narodowy Fundusz Zdrowia - Oddział Podlaski</t>
  </si>
  <si>
    <t>Narodowy Fundusz Zdrowia - Oddział Pomorski</t>
  </si>
  <si>
    <t>Narodowy Fundusz Zdrowia - Oddział Śląski</t>
  </si>
  <si>
    <t>Narodowy Fundusz Zdrowia - Oddział Świętokrzyski</t>
  </si>
  <si>
    <t>Narodowy Fundusz Zdrowia - Oddział Warmińsko-Mazurski</t>
  </si>
  <si>
    <t>Narodowy Fundusz Zdrowia - Oddział Wielkopolski</t>
  </si>
  <si>
    <t>usługi obce</t>
  </si>
  <si>
    <t>zużycie materiałów i energii</t>
  </si>
  <si>
    <r>
      <t>Koszty poboru i ewidencjonowania składek</t>
    </r>
    <r>
      <rPr>
        <b/>
        <sz val="12"/>
        <rFont val="Arial Narrow"/>
        <family val="2"/>
      </rPr>
      <t xml:space="preserve"> przez KRUS </t>
    </r>
    <r>
      <rPr>
        <sz val="12"/>
        <rFont val="Arial Narrow"/>
        <family val="2"/>
      </rPr>
      <t>(art. 30)</t>
    </r>
  </si>
  <si>
    <r>
      <t xml:space="preserve">Koszty poboru i ewidencjonowania składek </t>
    </r>
    <r>
      <rPr>
        <b/>
        <sz val="12"/>
        <rFont val="Arial Narrow"/>
        <family val="2"/>
      </rPr>
      <t xml:space="preserve">przez ZUS </t>
    </r>
    <r>
      <rPr>
        <sz val="12"/>
        <rFont val="Arial Narrow"/>
        <family val="2"/>
      </rPr>
      <t>(art. 30)</t>
    </r>
  </si>
  <si>
    <t>Składka należna brutto w roku planowania równa przypisowi składki (1.1+1.2), w tym:</t>
  </si>
  <si>
    <t>Planowany odpis aktualizujący składkę należną (2.1+2.2), w tym:</t>
  </si>
  <si>
    <t>Koszt poboru i ewidencjonowania składek (3.1+3.2)</t>
  </si>
  <si>
    <t>rezerwa na pokrycie kosztów świadczeń zdrowotnych oraz refundacji cen leków</t>
  </si>
  <si>
    <t>WYNIK NA DZIAŁALNOŚCI ( A - B )</t>
  </si>
  <si>
    <t>Pozostałe przychody (E1+E2)</t>
  </si>
  <si>
    <t>Przychody finansowe (G1)</t>
  </si>
  <si>
    <t>Koszty finansowe (H1+H2)</t>
  </si>
  <si>
    <t>WYNIK BRUTTO NA CAŁOKSZTAŁCIE DZIAŁALNOŚCI
( C - D + E - F + G - H )</t>
  </si>
  <si>
    <t>Zyski i straty nadzwyczajne (J1-J2)</t>
  </si>
  <si>
    <t>WYNIK FINANSOWY OGÓŁEM BRUTTO ( I + J )</t>
  </si>
  <si>
    <t>WYNIK FINANSOWY OGÓŁEM NETTO ( K -L )</t>
  </si>
  <si>
    <t>Kwota</t>
  </si>
  <si>
    <t>koszty funkcjonowania Rady Funduszu</t>
  </si>
  <si>
    <t>Przychody netto z działalności (1 - 2 - 3 + A1)</t>
  </si>
  <si>
    <t>A1</t>
  </si>
  <si>
    <t>Otrzymane środki na profilaktyczne programy zdrowotne i programy polityki zdrowotnej</t>
  </si>
  <si>
    <t>Koszty realizacji zadań (B1+B2+B3)</t>
  </si>
  <si>
    <t>B2.1.1</t>
  </si>
  <si>
    <t>nocna i świąteczna ambulatoryjna opieka lekarska, transport sanitarny
oraz nocna i świąteczna wyjazdowa opieka lekarska</t>
  </si>
  <si>
    <t>B.3</t>
  </si>
  <si>
    <t>Koszty programów polityki zdrowotnej realizowanych na zlecenie Ministerstwa Zdrowia</t>
  </si>
  <si>
    <t>podstawowa opieka zdrowotna, w tym:</t>
  </si>
  <si>
    <r>
      <t>Kwota</t>
    </r>
    <r>
      <rPr>
        <sz val="8"/>
        <rFont val="Arial CE"/>
        <family val="2"/>
      </rPr>
      <t xml:space="preserve">
(w tys. zł)</t>
    </r>
  </si>
  <si>
    <t>B2.1.2</t>
  </si>
  <si>
    <t>dodatkowe środki na świadczenia realizowane przez: pielęgniarkę środowiskową rodzinną,
położną środowiskową oraz pielęgniarkę środowiska nauczania i wychowania</t>
  </si>
  <si>
    <t>B2.15</t>
  </si>
  <si>
    <t>koszty świadczeń zdrowotnych oraz refundacji cen leków wynikające z koordynacji systemów zabezpieczenia społecznego dotyczące rzeczowych świadczeń leczniczych w Unii Europejskiej</t>
  </si>
  <si>
    <t>Koszty świadczeń zdrowotnych dla ubezpieczonych
( B2.1+...+B2.15 ), w tym:</t>
  </si>
  <si>
    <t>B2.7.1</t>
  </si>
  <si>
    <t>program ortodontycznej opieki nad dziećmi z całkowitym rozszczepem podniebienia pierwotnego i/lub wtórnego</t>
  </si>
  <si>
    <t>koszty profilaktycznych programów zdrowotnych  finansowanych ze środków NFZ</t>
  </si>
  <si>
    <t>darowizny i zapisy otrzymane, w tym kwota umorzenia majątku otrzymanego nieodpłatnie wynikająca z rozliczeń międzyokresowych przypadająca na rok planowania</t>
  </si>
  <si>
    <t>leczenie stomatologiczne, w tym:</t>
  </si>
  <si>
    <r>
      <t xml:space="preserve">od </t>
    </r>
    <r>
      <rPr>
        <b/>
        <sz val="12"/>
        <rFont val="Arial Narrow"/>
        <family val="2"/>
      </rPr>
      <t>ZUS</t>
    </r>
  </si>
  <si>
    <r>
      <t xml:space="preserve">w stosunku do </t>
    </r>
    <r>
      <rPr>
        <b/>
        <sz val="12"/>
        <rFont val="Arial Narrow"/>
        <family val="2"/>
      </rPr>
      <t>ZUS</t>
    </r>
  </si>
  <si>
    <t>Koszty administracyjne ( D1+...+D9 )</t>
  </si>
  <si>
    <t>Pozostałe koszty (F1+...+F4)</t>
  </si>
  <si>
    <t xml:space="preserve">Załącznik do Zarządzenia Ministra Zdrowia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</si>
</sst>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_ ;[Red]\-#,##0.00\ "/>
    <numFmt numFmtId="166" formatCode="#,##0.0000000"/>
    <numFmt numFmtId="167" formatCode="#,##0.0000"/>
    <numFmt numFmtId="168" formatCode="0.0000%"/>
    <numFmt numFmtId="169" formatCode="0.00000000000"/>
    <numFmt numFmtId="170" formatCode="#,##0.000000000000000"/>
    <numFmt numFmtId="171" formatCode="#,##0.00000000000"/>
    <numFmt numFmtId="172" formatCode="0.0000"/>
    <numFmt numFmtId="173" formatCode="0.0000000000%"/>
    <numFmt numFmtId="174" formatCode="0.000000%"/>
    <numFmt numFmtId="175" formatCode="#,##0.0000000000"/>
    <numFmt numFmtId="176" formatCode="0.000"/>
    <numFmt numFmtId="177" formatCode="#,##0.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2"/>
      <name val="Arial Narrow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2"/>
    </font>
    <font>
      <b/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9" applyFill="1">
      <alignment/>
      <protection/>
    </xf>
    <xf numFmtId="0" fontId="0" fillId="0" borderId="0" xfId="19" applyFill="1" applyBorder="1">
      <alignment/>
      <protection/>
    </xf>
    <xf numFmtId="0" fontId="2" fillId="0" borderId="1" xfId="19" applyFont="1" applyFill="1" applyBorder="1" applyAlignment="1" applyProtection="1">
      <alignment horizontal="center" vertical="center" wrapText="1"/>
      <protection/>
    </xf>
    <xf numFmtId="0" fontId="7" fillId="0" borderId="1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center" vertical="center" wrapText="1"/>
      <protection/>
    </xf>
    <xf numFmtId="0" fontId="0" fillId="0" borderId="0" xfId="19" applyFont="1" applyFill="1" applyAlignment="1">
      <alignment vertical="center"/>
      <protection/>
    </xf>
    <xf numFmtId="0" fontId="2" fillId="0" borderId="2" xfId="19" applyFont="1" applyFill="1" applyBorder="1" applyAlignment="1" applyProtection="1">
      <alignment horizontal="center" vertical="center" wrapText="1"/>
      <protection/>
    </xf>
    <xf numFmtId="0" fontId="7" fillId="0" borderId="2" xfId="19" applyFont="1" applyFill="1" applyBorder="1" applyAlignment="1" applyProtection="1">
      <alignment horizontal="center" vertical="center" wrapText="1"/>
      <protection/>
    </xf>
    <xf numFmtId="0" fontId="0" fillId="0" borderId="0" xfId="19" applyFont="1" applyFill="1" applyBorder="1" applyAlignment="1">
      <alignment vertical="center"/>
      <protection/>
    </xf>
    <xf numFmtId="165" fontId="1" fillId="0" borderId="3" xfId="18" applyNumberFormat="1" applyFont="1" applyFill="1" applyBorder="1" applyAlignment="1" applyProtection="1">
      <alignment horizontal="center" vertical="center" wrapText="1"/>
      <protection/>
    </xf>
    <xf numFmtId="4" fontId="3" fillId="0" borderId="0" xfId="19" applyNumberFormat="1" applyFont="1" applyFill="1" applyBorder="1" applyAlignment="1">
      <alignment horizontal="right" vertical="center"/>
      <protection/>
    </xf>
    <xf numFmtId="165" fontId="1" fillId="0" borderId="0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19" applyFont="1" applyFill="1" applyBorder="1" applyAlignment="1">
      <alignment horizontal="center"/>
      <protection/>
    </xf>
    <xf numFmtId="0" fontId="2" fillId="0" borderId="4" xfId="19" applyFont="1" applyFill="1" applyBorder="1" applyAlignment="1" applyProtection="1">
      <alignment horizontal="left" vertical="center" wrapText="1" indent="1"/>
      <protection/>
    </xf>
    <xf numFmtId="0" fontId="6" fillId="0" borderId="4" xfId="19" applyFont="1" applyFill="1" applyBorder="1" applyAlignment="1" applyProtection="1">
      <alignment horizontal="left" vertical="center" wrapText="1" indent="2"/>
      <protection/>
    </xf>
    <xf numFmtId="0" fontId="6" fillId="0" borderId="4" xfId="19" applyFont="1" applyFill="1" applyBorder="1" applyAlignment="1" applyProtection="1">
      <alignment horizontal="left" vertical="center" wrapText="1" indent="2"/>
      <protection/>
    </xf>
    <xf numFmtId="0" fontId="8" fillId="0" borderId="1" xfId="19" applyFont="1" applyFill="1" applyBorder="1" applyAlignment="1" applyProtection="1">
      <alignment horizontal="center" vertical="center" wrapText="1"/>
      <protection/>
    </xf>
    <xf numFmtId="3" fontId="3" fillId="0" borderId="5" xfId="19" applyNumberFormat="1" applyFont="1" applyFill="1" applyBorder="1" applyAlignment="1">
      <alignment horizontal="right" vertical="center"/>
      <protection/>
    </xf>
    <xf numFmtId="3" fontId="0" fillId="0" borderId="5" xfId="19" applyNumberFormat="1" applyFont="1" applyFill="1" applyBorder="1" applyAlignment="1">
      <alignment horizontal="right" vertical="center"/>
      <protection/>
    </xf>
    <xf numFmtId="0" fontId="6" fillId="0" borderId="6" xfId="19" applyFont="1" applyFill="1" applyBorder="1" applyAlignment="1" applyProtection="1">
      <alignment horizontal="left" vertical="center" wrapText="1" indent="2"/>
      <protection/>
    </xf>
    <xf numFmtId="3" fontId="0" fillId="0" borderId="7" xfId="19" applyNumberFormat="1" applyFont="1" applyFill="1" applyBorder="1" applyAlignment="1">
      <alignment horizontal="right" vertical="center"/>
      <protection/>
    </xf>
    <xf numFmtId="0" fontId="8" fillId="0" borderId="8" xfId="19" applyFont="1" applyFill="1" applyBorder="1" applyAlignment="1" applyProtection="1">
      <alignment horizontal="center" vertical="center" wrapText="1"/>
      <protection/>
    </xf>
    <xf numFmtId="0" fontId="2" fillId="0" borderId="9" xfId="19" applyFont="1" applyFill="1" applyBorder="1" applyAlignment="1" applyProtection="1">
      <alignment horizontal="left" vertical="center" wrapText="1" indent="1"/>
      <protection/>
    </xf>
    <xf numFmtId="3" fontId="3" fillId="0" borderId="10" xfId="19" applyNumberFormat="1" applyFont="1" applyFill="1" applyBorder="1" applyAlignment="1">
      <alignment horizontal="right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 applyProtection="1">
      <alignment horizontal="left" vertical="center" wrapText="1" indent="1"/>
      <protection/>
    </xf>
    <xf numFmtId="0" fontId="6" fillId="0" borderId="4" xfId="19" applyFont="1" applyFill="1" applyBorder="1" applyAlignment="1" applyProtection="1">
      <alignment horizontal="left" vertical="center" wrapText="1" indent="1"/>
      <protection/>
    </xf>
    <xf numFmtId="0" fontId="2" fillId="0" borderId="4" xfId="21" applyFont="1" applyFill="1" applyBorder="1" applyAlignment="1" applyProtection="1">
      <alignment horizontal="left" vertical="center" wrapText="1" indent="1"/>
      <protection/>
    </xf>
    <xf numFmtId="0" fontId="9" fillId="0" borderId="4" xfId="19" applyFont="1" applyFill="1" applyBorder="1" applyAlignment="1" applyProtection="1">
      <alignment horizontal="left" vertical="center" wrapText="1" indent="2"/>
      <protection/>
    </xf>
    <xf numFmtId="0" fontId="2" fillId="0" borderId="4" xfId="19" applyFont="1" applyFill="1" applyBorder="1" applyAlignment="1" applyProtection="1">
      <alignment vertical="center" wrapText="1"/>
      <protection/>
    </xf>
    <xf numFmtId="0" fontId="2" fillId="0" borderId="6" xfId="21" applyFont="1" applyFill="1" applyBorder="1" applyAlignment="1" applyProtection="1">
      <alignment vertical="center" wrapText="1"/>
      <protection/>
    </xf>
    <xf numFmtId="0" fontId="2" fillId="0" borderId="8" xfId="19" applyFont="1" applyFill="1" applyBorder="1" applyAlignment="1" applyProtection="1">
      <alignment horizontal="center" vertical="center" wrapText="1"/>
      <protection/>
    </xf>
    <xf numFmtId="0" fontId="8" fillId="0" borderId="1" xfId="19" applyFont="1" applyFill="1" applyBorder="1" applyAlignment="1" applyProtection="1">
      <alignment horizontal="center" vertical="center" wrapText="1"/>
      <protection/>
    </xf>
    <xf numFmtId="0" fontId="2" fillId="0" borderId="4" xfId="21" applyFont="1" applyFill="1" applyBorder="1" applyAlignment="1" applyProtection="1">
      <alignment horizontal="left" vertical="center" wrapText="1" indent="1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>
      <alignment horizontal="center" vertical="top" wrapText="1"/>
      <protection/>
    </xf>
    <xf numFmtId="0" fontId="5" fillId="0" borderId="0" xfId="20">
      <alignment/>
      <protection/>
    </xf>
    <xf numFmtId="3" fontId="0" fillId="0" borderId="11" xfId="19" applyNumberFormat="1" applyFont="1" applyFill="1" applyBorder="1" applyAlignment="1">
      <alignment horizontal="right" vertical="center"/>
      <protection/>
    </xf>
    <xf numFmtId="3" fontId="3" fillId="0" borderId="11" xfId="19" applyNumberFormat="1" applyFont="1" applyFill="1" applyBorder="1" applyAlignment="1">
      <alignment horizontal="right" vertical="center"/>
      <protection/>
    </xf>
    <xf numFmtId="0" fontId="14" fillId="0" borderId="1" xfId="20" applyFont="1" applyFill="1" applyBorder="1" applyAlignment="1">
      <alignment horizontal="center" vertical="center"/>
      <protection/>
    </xf>
    <xf numFmtId="0" fontId="14" fillId="0" borderId="4" xfId="20" applyFont="1" applyFill="1" applyBorder="1" applyAlignment="1">
      <alignment horizontal="left" vertical="center" wrapText="1" indent="2" shrinkToFit="1"/>
      <protection/>
    </xf>
    <xf numFmtId="0" fontId="13" fillId="0" borderId="0" xfId="20" applyFont="1">
      <alignment/>
      <protection/>
    </xf>
    <xf numFmtId="3" fontId="3" fillId="0" borderId="12" xfId="19" applyNumberFormat="1" applyFont="1" applyFill="1" applyBorder="1" applyAlignment="1">
      <alignment horizontal="right" vertical="center"/>
      <protection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 indent="2" shrinkToFit="1"/>
    </xf>
    <xf numFmtId="3" fontId="3" fillId="0" borderId="0" xfId="19" applyNumberFormat="1" applyFont="1" applyFill="1" applyBorder="1" applyAlignment="1">
      <alignment horizontal="right" vertical="center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3" fontId="15" fillId="0" borderId="11" xfId="19" applyNumberFormat="1" applyFont="1" applyFill="1" applyBorder="1" applyAlignment="1">
      <alignment horizontal="right" vertical="center"/>
      <protection/>
    </xf>
    <xf numFmtId="3" fontId="15" fillId="0" borderId="5" xfId="19" applyNumberFormat="1" applyFont="1" applyFill="1" applyBorder="1" applyAlignment="1">
      <alignment horizontal="right" vertical="center"/>
      <protection/>
    </xf>
    <xf numFmtId="3" fontId="0" fillId="0" borderId="13" xfId="19" applyNumberFormat="1" applyFont="1" applyFill="1" applyBorder="1" applyAlignment="1">
      <alignment horizontal="right" vertical="center"/>
      <protection/>
    </xf>
    <xf numFmtId="3" fontId="3" fillId="0" borderId="11" xfId="19" applyNumberFormat="1" applyFont="1" applyFill="1" applyBorder="1" applyAlignment="1" applyProtection="1">
      <alignment horizontal="right" vertical="center" wrapText="1"/>
      <protection/>
    </xf>
    <xf numFmtId="3" fontId="0" fillId="0" borderId="11" xfId="19" applyNumberFormat="1" applyFont="1" applyFill="1" applyBorder="1" applyAlignment="1" applyProtection="1">
      <alignment horizontal="right" vertical="center" wrapText="1"/>
      <protection/>
    </xf>
    <xf numFmtId="3" fontId="0" fillId="0" borderId="10" xfId="19" applyNumberFormat="1" applyFont="1" applyFill="1" applyBorder="1" applyAlignment="1">
      <alignment horizontal="right" vertical="center"/>
      <protection/>
    </xf>
    <xf numFmtId="3" fontId="15" fillId="0" borderId="10" xfId="19" applyNumberFormat="1" applyFont="1" applyFill="1" applyBorder="1" applyAlignment="1">
      <alignment horizontal="right" vertical="center"/>
      <protection/>
    </xf>
    <xf numFmtId="0" fontId="16" fillId="0" borderId="0" xfId="20" applyFont="1">
      <alignment/>
      <protection/>
    </xf>
    <xf numFmtId="3" fontId="0" fillId="0" borderId="0" xfId="19" applyNumberFormat="1" applyFont="1" applyFill="1" applyBorder="1" applyAlignment="1">
      <alignment horizontal="right" vertical="center"/>
      <protection/>
    </xf>
    <xf numFmtId="3" fontId="0" fillId="0" borderId="0" xfId="19" applyNumberFormat="1" applyFill="1">
      <alignment/>
      <protection/>
    </xf>
    <xf numFmtId="3" fontId="5" fillId="0" borderId="0" xfId="20" applyNumberFormat="1">
      <alignment/>
      <protection/>
    </xf>
    <xf numFmtId="0" fontId="4" fillId="0" borderId="14" xfId="19" applyFont="1" applyFill="1" applyBorder="1" applyAlignment="1">
      <alignment horizontal="center" vertical="top"/>
      <protection/>
    </xf>
    <xf numFmtId="0" fontId="2" fillId="0" borderId="15" xfId="19" applyFont="1" applyFill="1" applyBorder="1" applyAlignment="1" applyProtection="1">
      <alignment horizontal="center" vertical="center" wrapText="1"/>
      <protection/>
    </xf>
    <xf numFmtId="0" fontId="2" fillId="0" borderId="16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Fill="1" applyAlignment="1">
      <alignment horizontal="left"/>
      <protection/>
    </xf>
    <xf numFmtId="0" fontId="12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2" fillId="0" borderId="17" xfId="19" applyFont="1" applyFill="1" applyBorder="1" applyAlignment="1" applyProtection="1">
      <alignment horizontal="center" vertical="center" wrapText="1"/>
      <protection/>
    </xf>
    <xf numFmtId="0" fontId="2" fillId="0" borderId="18" xfId="19" applyFont="1" applyFill="1" applyBorder="1" applyAlignment="1" applyProtection="1">
      <alignment horizontal="center" vertical="center" wrapText="1"/>
      <protection/>
    </xf>
    <xf numFmtId="0" fontId="2" fillId="0" borderId="2" xfId="19" applyFont="1" applyFill="1" applyBorder="1" applyAlignment="1" applyProtection="1">
      <alignment horizontal="center" vertical="center" wrapText="1"/>
      <protection/>
    </xf>
    <xf numFmtId="0" fontId="2" fillId="0" borderId="19" xfId="19" applyFont="1" applyFill="1" applyBorder="1" applyAlignment="1" applyProtection="1">
      <alignment horizontal="center" vertical="center" wrapText="1"/>
      <protection/>
    </xf>
    <xf numFmtId="0" fontId="2" fillId="0" borderId="20" xfId="19" applyFont="1" applyFill="1" applyBorder="1" applyAlignment="1" applyProtection="1">
      <alignment horizontal="center" vertical="center" wrapText="1"/>
      <protection/>
    </xf>
    <xf numFmtId="0" fontId="2" fillId="0" borderId="7" xfId="19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02 PlFin99_IIkw_1" xfId="18"/>
    <cellStyle name="Normalny_03PlFin_0403" xfId="19"/>
    <cellStyle name="Normalny_pl04_uchw32-v3pop-ed" xfId="20"/>
    <cellStyle name="Normalny_WfMgkr1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5.875" style="37" customWidth="1"/>
    <col min="2" max="2" width="84.00390625" style="37" customWidth="1"/>
    <col min="3" max="3" width="15.625" style="37" customWidth="1"/>
    <col min="4" max="16384" width="8.00390625" style="37" customWidth="1"/>
  </cols>
  <sheetData>
    <row r="1" spans="1:3" ht="45.75" customHeight="1">
      <c r="A1" s="1"/>
      <c r="B1" s="35"/>
      <c r="C1" s="36" t="s">
        <v>162</v>
      </c>
    </row>
    <row r="2" spans="1:3" ht="35.25" customHeight="1" thickBot="1">
      <c r="A2" s="59" t="s">
        <v>101</v>
      </c>
      <c r="B2" s="59"/>
      <c r="C2" s="59"/>
    </row>
    <row r="3" spans="1:3" ht="27" customHeight="1" thickBot="1">
      <c r="A3" s="60" t="s">
        <v>0</v>
      </c>
      <c r="B3" s="61"/>
      <c r="C3" s="47" t="s">
        <v>147</v>
      </c>
    </row>
    <row r="4" spans="1:3" ht="15.75">
      <c r="A4" s="32" t="s">
        <v>1</v>
      </c>
      <c r="B4" s="23" t="s">
        <v>124</v>
      </c>
      <c r="C4" s="24">
        <f>SUM(C5:C6)</f>
        <v>31176563</v>
      </c>
    </row>
    <row r="5" spans="1:3" ht="15.75">
      <c r="A5" s="4" t="s">
        <v>2</v>
      </c>
      <c r="B5" s="27" t="s">
        <v>158</v>
      </c>
      <c r="C5" s="38">
        <v>28398180</v>
      </c>
    </row>
    <row r="6" spans="1:3" ht="15.75">
      <c r="A6" s="4" t="s">
        <v>4</v>
      </c>
      <c r="B6" s="27" t="s">
        <v>5</v>
      </c>
      <c r="C6" s="38">
        <v>2778383</v>
      </c>
    </row>
    <row r="7" spans="1:3" ht="15.75">
      <c r="A7" s="5" t="s">
        <v>6</v>
      </c>
      <c r="B7" s="14" t="s">
        <v>125</v>
      </c>
      <c r="C7" s="51">
        <f>SUM(C8:C9)</f>
        <v>548094</v>
      </c>
    </row>
    <row r="8" spans="1:6" ht="15.75">
      <c r="A8" s="4" t="s">
        <v>7</v>
      </c>
      <c r="B8" s="27" t="s">
        <v>159</v>
      </c>
      <c r="C8" s="52">
        <v>548094</v>
      </c>
      <c r="F8" s="58"/>
    </row>
    <row r="9" spans="1:3" ht="15.75">
      <c r="A9" s="4" t="s">
        <v>8</v>
      </c>
      <c r="B9" s="27" t="s">
        <v>9</v>
      </c>
      <c r="C9" s="52">
        <v>0</v>
      </c>
    </row>
    <row r="10" spans="1:3" ht="15.75">
      <c r="A10" s="5" t="s">
        <v>10</v>
      </c>
      <c r="B10" s="14" t="s">
        <v>126</v>
      </c>
      <c r="C10" s="39">
        <f>SUM(C11:C12)</f>
        <v>66128</v>
      </c>
    </row>
    <row r="11" spans="1:6" ht="15.75">
      <c r="A11" s="4" t="s">
        <v>11</v>
      </c>
      <c r="B11" s="27" t="s">
        <v>123</v>
      </c>
      <c r="C11" s="38">
        <v>59182</v>
      </c>
      <c r="F11" s="58"/>
    </row>
    <row r="12" spans="1:3" ht="15.75">
      <c r="A12" s="4" t="s">
        <v>12</v>
      </c>
      <c r="B12" s="27" t="s">
        <v>122</v>
      </c>
      <c r="C12" s="38">
        <v>6946</v>
      </c>
    </row>
    <row r="13" spans="1:3" ht="15.75">
      <c r="A13" s="3" t="s">
        <v>13</v>
      </c>
      <c r="B13" s="14" t="s">
        <v>138</v>
      </c>
      <c r="C13" s="39">
        <f>C4-C7-C10+C14</f>
        <v>30627341</v>
      </c>
    </row>
    <row r="14" spans="1:3" ht="15.75">
      <c r="A14" s="4" t="s">
        <v>139</v>
      </c>
      <c r="B14" s="27" t="s">
        <v>140</v>
      </c>
      <c r="C14" s="38">
        <v>65000</v>
      </c>
    </row>
    <row r="15" spans="1:3" ht="15.75">
      <c r="A15" s="3" t="s">
        <v>14</v>
      </c>
      <c r="B15" s="14" t="s">
        <v>141</v>
      </c>
      <c r="C15" s="39">
        <f>C16+C17+C36</f>
        <v>30121485</v>
      </c>
    </row>
    <row r="16" spans="1:3" ht="15.75">
      <c r="A16" s="33" t="s">
        <v>15</v>
      </c>
      <c r="B16" s="14" t="s">
        <v>17</v>
      </c>
      <c r="C16" s="38">
        <v>105590</v>
      </c>
    </row>
    <row r="17" spans="1:4" ht="31.5">
      <c r="A17" s="17" t="s">
        <v>16</v>
      </c>
      <c r="B17" s="14" t="s">
        <v>152</v>
      </c>
      <c r="C17" s="39">
        <f>SUM(C18:C35)-C19-C20-C27</f>
        <v>29950895</v>
      </c>
      <c r="D17" s="55"/>
    </row>
    <row r="18" spans="1:4" ht="15.75">
      <c r="A18" s="4" t="s">
        <v>80</v>
      </c>
      <c r="B18" s="15" t="s">
        <v>146</v>
      </c>
      <c r="C18" s="38">
        <f>dolnośląski!C7+'kujawsko-pomorski'!C7+lubelski!C7+lubuski!C7+łódzki!C7+małopolski!C7+mazowiecki!C7+opolski!C7+podkarpacki!C7+podlaski!C7+pomorski!C7+śląski!C7+świętokrzyski!C7+'warmińsko-mazurski'!C7+wielkopolski!C7+zachodniopomorski!C7</f>
        <v>3615443</v>
      </c>
      <c r="D18" s="55"/>
    </row>
    <row r="19" spans="1:3" ht="22.5">
      <c r="A19" s="40" t="s">
        <v>142</v>
      </c>
      <c r="B19" s="41" t="s">
        <v>143</v>
      </c>
      <c r="C19" s="48">
        <f>dolnośląski!C8+'kujawsko-pomorski'!C8+lubelski!C8+lubuski!C8+łódzki!C8+małopolski!C8+mazowiecki!C8+opolski!C8+podkarpacki!C8+podlaski!C8+pomorski!C8+śląski!C8+świętokrzyski!C8+'warmińsko-mazurski'!C8+wielkopolski!C8+zachodniopomorski!C8</f>
        <v>300351</v>
      </c>
    </row>
    <row r="20" spans="1:3" ht="22.5">
      <c r="A20" s="40" t="s">
        <v>148</v>
      </c>
      <c r="B20" s="41" t="s">
        <v>149</v>
      </c>
      <c r="C20" s="48">
        <f>dolnośląski!C9+'kujawsko-pomorski'!C9+lubelski!C9+lubuski!C9+łódzki!C9+małopolski!C9+mazowiecki!C9+opolski!C9+podkarpacki!C9+podlaski!C9+pomorski!C9+śląski!C9+świętokrzyski!C9+'warmińsko-mazurski'!C9+wielkopolski!C9+zachodniopomorski!C9</f>
        <v>93710</v>
      </c>
    </row>
    <row r="21" spans="1:3" ht="15.75">
      <c r="A21" s="4" t="s">
        <v>81</v>
      </c>
      <c r="B21" s="15" t="s">
        <v>18</v>
      </c>
      <c r="C21" s="38">
        <f>dolnośląski!C10+'kujawsko-pomorski'!C10+lubelski!C10+lubuski!C10+łódzki!C10+małopolski!C10+mazowiecki!C10+opolski!C10+podkarpacki!C10+podlaski!C10+pomorski!C10+śląski!C10+świętokrzyski!C10+'warmińsko-mazurski'!C10+wielkopolski!C10+zachodniopomorski!C10</f>
        <v>2218548</v>
      </c>
    </row>
    <row r="22" spans="1:3" ht="15.75">
      <c r="A22" s="4" t="s">
        <v>82</v>
      </c>
      <c r="B22" s="15" t="s">
        <v>19</v>
      </c>
      <c r="C22" s="38">
        <f>dolnośląski!C11+'kujawsko-pomorski'!C11+lubelski!C11+lubuski!C11+łódzki!C11+małopolski!C11+mazowiecki!C11+opolski!C11+podkarpacki!C11+podlaski!C11+pomorski!C11+śląski!C11+świętokrzyski!C11+'warmińsko-mazurski'!C11+wielkopolski!C11+zachodniopomorski!C11</f>
        <v>12052506</v>
      </c>
    </row>
    <row r="23" spans="1:3" ht="15.75">
      <c r="A23" s="4" t="s">
        <v>83</v>
      </c>
      <c r="B23" s="15" t="s">
        <v>20</v>
      </c>
      <c r="C23" s="38">
        <f>dolnośląski!C12+'kujawsko-pomorski'!C12+lubelski!C12+lubuski!C12+łódzki!C12+małopolski!C12+mazowiecki!C12+opolski!C12+podkarpacki!C12+podlaski!C12+pomorski!C12+śląski!C12+świętokrzyski!C12+'warmińsko-mazurski'!C12+wielkopolski!C12+zachodniopomorski!C12</f>
        <v>1024185</v>
      </c>
    </row>
    <row r="24" spans="1:3" ht="15.75">
      <c r="A24" s="4" t="s">
        <v>84</v>
      </c>
      <c r="B24" s="15" t="s">
        <v>21</v>
      </c>
      <c r="C24" s="38">
        <f>dolnośląski!C13+'kujawsko-pomorski'!C13+lubelski!C13+lubuski!C13+łódzki!C13+małopolski!C13+mazowiecki!C13+opolski!C13+podkarpacki!C13+podlaski!C13+pomorski!C13+śląski!C13+świętokrzyski!C13+'warmińsko-mazurski'!C13+wielkopolski!C13+zachodniopomorski!C13</f>
        <v>789158</v>
      </c>
    </row>
    <row r="25" spans="1:3" ht="15.75">
      <c r="A25" s="4" t="s">
        <v>85</v>
      </c>
      <c r="B25" s="15" t="s">
        <v>22</v>
      </c>
      <c r="C25" s="38">
        <f>dolnośląski!C14+'kujawsko-pomorski'!C14+lubelski!C14+lubuski!C14+łódzki!C14+małopolski!C14+mazowiecki!C14+opolski!C14+podkarpacki!C14+podlaski!C14+pomorski!C14+śląski!C14+świętokrzyski!C14+'warmińsko-mazurski'!C14+wielkopolski!C14+zachodniopomorski!C14</f>
        <v>467053</v>
      </c>
    </row>
    <row r="26" spans="1:3" ht="15.75">
      <c r="A26" s="4" t="s">
        <v>86</v>
      </c>
      <c r="B26" s="15" t="s">
        <v>157</v>
      </c>
      <c r="C26" s="38">
        <f>dolnośląski!C15+'kujawsko-pomorski'!C15+lubelski!C15+lubuski!C15+łódzki!C15+małopolski!C15+mazowiecki!C15+opolski!C15+podkarpacki!C15+podlaski!C15+pomorski!C15+śląski!C15+świętokrzyski!C15+'warmińsko-mazurski'!C15+wielkopolski!C15+zachodniopomorski!C15+Centrala!C7</f>
        <v>960085</v>
      </c>
    </row>
    <row r="27" spans="1:3" ht="15.75" customHeight="1">
      <c r="A27" s="40" t="s">
        <v>153</v>
      </c>
      <c r="B27" s="41" t="s">
        <v>154</v>
      </c>
      <c r="C27" s="48">
        <f>Centrala!C8</f>
        <v>5000</v>
      </c>
    </row>
    <row r="28" spans="1:3" ht="15.75">
      <c r="A28" s="4" t="s">
        <v>87</v>
      </c>
      <c r="B28" s="15" t="s">
        <v>24</v>
      </c>
      <c r="C28" s="38">
        <f>dolnośląski!C16+'kujawsko-pomorski'!C16+lubelski!C16+lubuski!C16+łódzki!C16+małopolski!C16+mazowiecki!C16+opolski!C16+podkarpacki!C16+podlaski!C16+pomorski!C16+śląski!C16+świętokrzyski!C16+'warmińsko-mazurski'!C16+wielkopolski!C16+zachodniopomorski!C16</f>
        <v>339492</v>
      </c>
    </row>
    <row r="29" spans="1:3" ht="15.75">
      <c r="A29" s="4" t="s">
        <v>88</v>
      </c>
      <c r="B29" s="15" t="s">
        <v>25</v>
      </c>
      <c r="C29" s="38">
        <f>dolnośląski!C17+'kujawsko-pomorski'!C17+lubelski!C17+lubuski!C17+łódzki!C17+małopolski!C17+mazowiecki!C17+opolski!C17+podkarpacki!C17+podlaski!C17+pomorski!C17+śląski!C17+świętokrzyski!C17+'warmińsko-mazurski'!C17+wielkopolski!C17+zachodniopomorski!C17</f>
        <v>914935</v>
      </c>
    </row>
    <row r="30" spans="1:3" ht="15.75">
      <c r="A30" s="4" t="s">
        <v>89</v>
      </c>
      <c r="B30" s="15" t="s">
        <v>155</v>
      </c>
      <c r="C30" s="38">
        <f>dolnośląski!C18+'kujawsko-pomorski'!C18+lubelski!C18+lubuski!C18+łódzki!C18+małopolski!C18+mazowiecki!C18+opolski!C18+podkarpacki!C18+podlaski!C18+pomorski!C18+śląski!C18+świętokrzyski!C18+'warmińsko-mazurski'!C18+wielkopolski!C18+zachodniopomorski!C18</f>
        <v>0</v>
      </c>
    </row>
    <row r="31" spans="1:3" ht="15.75">
      <c r="A31" s="4" t="s">
        <v>90</v>
      </c>
      <c r="B31" s="15" t="s">
        <v>26</v>
      </c>
      <c r="C31" s="38">
        <f>dolnośląski!C19+'kujawsko-pomorski'!C19+lubelski!C19+lubuski!C19+łódzki!C19+małopolski!C19+mazowiecki!C19+opolski!C19+podkarpacki!C19+podlaski!C19+pomorski!C19+śląski!C19+świętokrzyski!C19+'warmińsko-mazurski'!C19+wielkopolski!C19+zachodniopomorski!C19</f>
        <v>911375</v>
      </c>
    </row>
    <row r="32" spans="1:3" ht="15.75">
      <c r="A32" s="4" t="s">
        <v>91</v>
      </c>
      <c r="B32" s="15" t="s">
        <v>27</v>
      </c>
      <c r="C32" s="38">
        <f>dolnośląski!C20+'kujawsko-pomorski'!C20+lubelski!C20+lubuski!C20+łódzki!C20+małopolski!C20+mazowiecki!C20+opolski!C20+podkarpacki!C20+podlaski!C20+pomorski!C20+śląski!C20+świętokrzyski!C20+'warmińsko-mazurski'!C20+wielkopolski!C20+zachodniopomorski!C20</f>
        <v>364894</v>
      </c>
    </row>
    <row r="33" spans="1:3" ht="15.75">
      <c r="A33" s="4" t="s">
        <v>92</v>
      </c>
      <c r="B33" s="15" t="s">
        <v>28</v>
      </c>
      <c r="C33" s="38">
        <f>dolnośląski!C21+'kujawsko-pomorski'!C21+lubelski!C21+lubuski!C21+łódzki!C21+małopolski!C21+mazowiecki!C21+opolski!C21+podkarpacki!C21+podlaski!C21+pomorski!C21+śląski!C21+świętokrzyski!C21+'warmińsko-mazurski'!C21+wielkopolski!C21+zachodniopomorski!C21+Centrala!C9</f>
        <v>6017601</v>
      </c>
    </row>
    <row r="34" spans="1:3" ht="15.75">
      <c r="A34" s="4" t="s">
        <v>93</v>
      </c>
      <c r="B34" s="15" t="s">
        <v>127</v>
      </c>
      <c r="C34" s="38">
        <f>Centrala!C10</f>
        <v>75620</v>
      </c>
    </row>
    <row r="35" spans="1:3" ht="31.5" customHeight="1">
      <c r="A35" s="4" t="s">
        <v>150</v>
      </c>
      <c r="B35" s="15" t="s">
        <v>151</v>
      </c>
      <c r="C35" s="50">
        <f>Centrala!C11</f>
        <v>200000</v>
      </c>
    </row>
    <row r="36" spans="1:3" s="42" customFormat="1" ht="15.75">
      <c r="A36" s="17" t="s">
        <v>144</v>
      </c>
      <c r="B36" s="14" t="s">
        <v>145</v>
      </c>
      <c r="C36" s="39">
        <f>dolnośląski!C22+'kujawsko-pomorski'!C22+lubelski!C22+lubuski!C22+łódzki!C22+małopolski!C22+mazowiecki!C22+opolski!C22+podkarpacki!C22+podlaski!C22+pomorski!C22+śląski!C22+świętokrzyski!C22+'warmińsko-mazurski'!C22+wielkopolski!C22+zachodniopomorski!C22</f>
        <v>65000</v>
      </c>
    </row>
    <row r="37" spans="1:3" ht="15.75">
      <c r="A37" s="3" t="s">
        <v>29</v>
      </c>
      <c r="B37" s="14" t="s">
        <v>128</v>
      </c>
      <c r="C37" s="18">
        <f>C13-C15</f>
        <v>505856</v>
      </c>
    </row>
    <row r="38" spans="1:3" ht="15.75">
      <c r="A38" s="3" t="s">
        <v>30</v>
      </c>
      <c r="B38" s="14" t="s">
        <v>160</v>
      </c>
      <c r="C38" s="18">
        <f>SUM(C39:C47)</f>
        <v>333396</v>
      </c>
    </row>
    <row r="39" spans="1:3" ht="15.75">
      <c r="A39" s="4" t="s">
        <v>31</v>
      </c>
      <c r="B39" s="16" t="s">
        <v>121</v>
      </c>
      <c r="C39" s="38">
        <f>dolnośląski!C24+'kujawsko-pomorski'!C24+lubelski!C24+lubuski!C24+łódzki!C24+małopolski!C24+mazowiecki!C24+opolski!C24+podkarpacki!C24+podlaski!C24+pomorski!C24+śląski!C24+świętokrzyski!C24+'warmińsko-mazurski'!C24+wielkopolski!C24+zachodniopomorski!C24+Centrala!C13</f>
        <v>21588</v>
      </c>
    </row>
    <row r="40" spans="1:3" ht="15.75">
      <c r="A40" s="4" t="s">
        <v>32</v>
      </c>
      <c r="B40" s="16" t="s">
        <v>120</v>
      </c>
      <c r="C40" s="38">
        <f>dolnośląski!C25+'kujawsko-pomorski'!C25+lubelski!C25+lubuski!C25+łódzki!C25+małopolski!C25+mazowiecki!C25+opolski!C25+podkarpacki!C25+podlaski!C25+pomorski!C25+śląski!C25+świętokrzyski!C25+'warmińsko-mazurski'!C25+wielkopolski!C25+zachodniopomorski!C25+Centrala!C14</f>
        <v>58080</v>
      </c>
    </row>
    <row r="41" spans="1:3" ht="15.75">
      <c r="A41" s="4" t="s">
        <v>33</v>
      </c>
      <c r="B41" s="16" t="s">
        <v>34</v>
      </c>
      <c r="C41" s="38">
        <f>dolnośląski!C26+'kujawsko-pomorski'!C26+lubelski!C26+lubuski!C26+łódzki!C26+małopolski!C26+mazowiecki!C26+opolski!C26+podkarpacki!C26+podlaski!C26+pomorski!C26+śląski!C26+świętokrzyski!C26+'warmińsko-mazurski'!C26+wielkopolski!C26+zachodniopomorski!C26+Centrala!C15</f>
        <v>5040</v>
      </c>
    </row>
    <row r="42" spans="1:3" ht="15.75">
      <c r="A42" s="4" t="s">
        <v>35</v>
      </c>
      <c r="B42" s="16" t="s">
        <v>36</v>
      </c>
      <c r="C42" s="38">
        <f>dolnośląski!C27+'kujawsko-pomorski'!C27+lubelski!C27+lubuski!C27+łódzki!C27+małopolski!C27+mazowiecki!C27+opolski!C27+podkarpacki!C27+podlaski!C27+pomorski!C27+śląski!C27+świętokrzyski!C27+'warmińsko-mazurski'!C27+wielkopolski!C27+zachodniopomorski!C27+Centrala!C16</f>
        <v>168390</v>
      </c>
    </row>
    <row r="43" spans="1:3" ht="15.75">
      <c r="A43" s="4" t="s">
        <v>37</v>
      </c>
      <c r="B43" s="16" t="s">
        <v>38</v>
      </c>
      <c r="C43" s="38">
        <f>dolnośląski!C28+'kujawsko-pomorski'!C28+lubelski!C28+lubuski!C28+łódzki!C28+małopolski!C28+mazowiecki!C28+opolski!C28+podkarpacki!C28+podlaski!C28+pomorski!C28+śląski!C28+świętokrzyski!C28+'warmińsko-mazurski'!C28+wielkopolski!C28+zachodniopomorski!C28+Centrala!C17</f>
        <v>35383</v>
      </c>
    </row>
    <row r="44" spans="1:3" ht="15.75">
      <c r="A44" s="4" t="s">
        <v>39</v>
      </c>
      <c r="B44" s="16" t="s">
        <v>137</v>
      </c>
      <c r="C44" s="38">
        <f>Centrala!C18</f>
        <v>600</v>
      </c>
    </row>
    <row r="45" spans="1:3" ht="31.5">
      <c r="A45" s="4" t="s">
        <v>41</v>
      </c>
      <c r="B45" s="16" t="s">
        <v>42</v>
      </c>
      <c r="C45" s="38">
        <f>dolnośląski!C29+'kujawsko-pomorski'!C29+lubelski!C29+lubuski!C29+łódzki!C29+małopolski!C29+mazowiecki!C29+opolski!C29+podkarpacki!C29+podlaski!C29+pomorski!C29+śląski!C29+świętokrzyski!C29+'warmińsko-mazurski'!C29+wielkopolski!C29+zachodniopomorski!C29+Centrala!C19</f>
        <v>27230</v>
      </c>
    </row>
    <row r="46" spans="1:3" ht="15.75" customHeight="1">
      <c r="A46" s="4" t="s">
        <v>43</v>
      </c>
      <c r="B46" s="16" t="s">
        <v>44</v>
      </c>
      <c r="C46" s="38">
        <f>dolnośląski!C30+'kujawsko-pomorski'!C30+lubelski!C30+lubuski!C30+łódzki!C30+małopolski!C30+mazowiecki!C30+opolski!C30+podkarpacki!C30+podlaski!C30+pomorski!C30+śląski!C30+świętokrzyski!C30+'warmińsko-mazurski'!C30+wielkopolski!C30+zachodniopomorski!C30+Centrala!C20</f>
        <v>11014</v>
      </c>
    </row>
    <row r="47" spans="1:3" ht="15.75">
      <c r="A47" s="4" t="s">
        <v>45</v>
      </c>
      <c r="B47" s="16" t="s">
        <v>46</v>
      </c>
      <c r="C47" s="38">
        <f>dolnośląski!C31+'kujawsko-pomorski'!C31+lubelski!C31+lubuski!C31+łódzki!C31+małopolski!C31+mazowiecki!C31+opolski!C31+podkarpacki!C31+podlaski!C31+pomorski!C31+śląski!C31+świętokrzyski!C31+'warmińsko-mazurski'!C31+wielkopolski!C31+zachodniopomorski!C31+Centrala!C21</f>
        <v>6071</v>
      </c>
    </row>
    <row r="48" spans="1:3" ht="15.75">
      <c r="A48" s="3" t="s">
        <v>47</v>
      </c>
      <c r="B48" s="34" t="s">
        <v>129</v>
      </c>
      <c r="C48" s="39">
        <f>SUM(C49:C50)</f>
        <v>15764</v>
      </c>
    </row>
    <row r="49" spans="1:3" ht="31.5">
      <c r="A49" s="4" t="s">
        <v>48</v>
      </c>
      <c r="B49" s="16" t="s">
        <v>156</v>
      </c>
      <c r="C49" s="38">
        <v>10764</v>
      </c>
    </row>
    <row r="50" spans="1:3" ht="15.75">
      <c r="A50" s="4" t="s">
        <v>49</v>
      </c>
      <c r="B50" s="16" t="s">
        <v>50</v>
      </c>
      <c r="C50" s="38">
        <v>5000</v>
      </c>
    </row>
    <row r="51" spans="1:3" ht="15.75">
      <c r="A51" s="3" t="s">
        <v>51</v>
      </c>
      <c r="B51" s="34" t="s">
        <v>161</v>
      </c>
      <c r="C51" s="39">
        <f>SUM(C52:C55)</f>
        <v>202000</v>
      </c>
    </row>
    <row r="52" spans="1:3" ht="15.75">
      <c r="A52" s="4" t="s">
        <v>52</v>
      </c>
      <c r="B52" s="16" t="s">
        <v>94</v>
      </c>
      <c r="C52" s="38">
        <v>100000</v>
      </c>
    </row>
    <row r="53" spans="1:3" ht="16.5">
      <c r="A53" s="4" t="s">
        <v>53</v>
      </c>
      <c r="B53" s="29" t="s">
        <v>56</v>
      </c>
      <c r="C53" s="38">
        <v>1000</v>
      </c>
    </row>
    <row r="54" spans="1:3" ht="15.75">
      <c r="A54" s="4" t="s">
        <v>54</v>
      </c>
      <c r="B54" s="16" t="s">
        <v>95</v>
      </c>
      <c r="C54" s="38">
        <v>100000</v>
      </c>
    </row>
    <row r="55" spans="1:3" ht="15.75">
      <c r="A55" s="4" t="s">
        <v>55</v>
      </c>
      <c r="B55" s="16" t="s">
        <v>57</v>
      </c>
      <c r="C55" s="38">
        <v>1000</v>
      </c>
    </row>
    <row r="56" spans="1:3" ht="15.75">
      <c r="A56" s="3" t="s">
        <v>58</v>
      </c>
      <c r="B56" s="34" t="s">
        <v>130</v>
      </c>
      <c r="C56" s="39">
        <f>SUM(C57)</f>
        <v>17505</v>
      </c>
    </row>
    <row r="57" spans="1:3" ht="15.75">
      <c r="A57" s="4" t="s">
        <v>59</v>
      </c>
      <c r="B57" s="16" t="s">
        <v>60</v>
      </c>
      <c r="C57" s="38">
        <v>17505</v>
      </c>
    </row>
    <row r="58" spans="1:3" ht="15.75">
      <c r="A58" s="3" t="s">
        <v>61</v>
      </c>
      <c r="B58" s="34" t="s">
        <v>131</v>
      </c>
      <c r="C58" s="39">
        <f>SUM(C59:C60)</f>
        <v>3729</v>
      </c>
    </row>
    <row r="59" spans="1:3" ht="15.75">
      <c r="A59" s="4" t="s">
        <v>62</v>
      </c>
      <c r="B59" s="16" t="s">
        <v>64</v>
      </c>
      <c r="C59" s="38">
        <v>1159</v>
      </c>
    </row>
    <row r="60" spans="1:3" ht="15.75">
      <c r="A60" s="4" t="s">
        <v>63</v>
      </c>
      <c r="B60" s="16" t="s">
        <v>65</v>
      </c>
      <c r="C60" s="38">
        <v>2570</v>
      </c>
    </row>
    <row r="61" spans="1:3" ht="31.5">
      <c r="A61" s="3" t="s">
        <v>66</v>
      </c>
      <c r="B61" s="34" t="s">
        <v>132</v>
      </c>
      <c r="C61" s="39">
        <f>C37-C38+C48-C51+C56-C58</f>
        <v>0</v>
      </c>
    </row>
    <row r="62" spans="1:3" ht="15.75">
      <c r="A62" s="3" t="s">
        <v>67</v>
      </c>
      <c r="B62" s="34" t="s">
        <v>133</v>
      </c>
      <c r="C62" s="39">
        <f>C63-C64</f>
        <v>0</v>
      </c>
    </row>
    <row r="63" spans="1:3" ht="15.75">
      <c r="A63" s="4" t="s">
        <v>68</v>
      </c>
      <c r="B63" s="16" t="s">
        <v>69</v>
      </c>
      <c r="C63" s="38">
        <v>0</v>
      </c>
    </row>
    <row r="64" spans="1:3" ht="15.75">
      <c r="A64" s="4" t="s">
        <v>70</v>
      </c>
      <c r="B64" s="16" t="s">
        <v>71</v>
      </c>
      <c r="C64" s="38">
        <v>0</v>
      </c>
    </row>
    <row r="65" spans="1:3" ht="15.75">
      <c r="A65" s="3" t="s">
        <v>72</v>
      </c>
      <c r="B65" s="34" t="s">
        <v>134</v>
      </c>
      <c r="C65" s="39">
        <f>C61+C62</f>
        <v>0</v>
      </c>
    </row>
    <row r="66" spans="1:3" ht="15.75">
      <c r="A66" s="3" t="s">
        <v>73</v>
      </c>
      <c r="B66" s="28" t="s">
        <v>74</v>
      </c>
      <c r="C66" s="39">
        <v>0</v>
      </c>
    </row>
    <row r="67" spans="1:3" ht="15.75">
      <c r="A67" s="3" t="s">
        <v>75</v>
      </c>
      <c r="B67" s="34" t="s">
        <v>135</v>
      </c>
      <c r="C67" s="39">
        <f>C65-C66</f>
        <v>0</v>
      </c>
    </row>
    <row r="68" spans="1:3" ht="47.25">
      <c r="A68" s="3" t="s">
        <v>76</v>
      </c>
      <c r="B68" s="28" t="s">
        <v>96</v>
      </c>
      <c r="C68" s="39">
        <v>0</v>
      </c>
    </row>
    <row r="69" spans="1:3" ht="15.75">
      <c r="A69" s="3" t="s">
        <v>3</v>
      </c>
      <c r="B69" s="30" t="s">
        <v>77</v>
      </c>
      <c r="C69" s="39">
        <f>C4+C14+C48+C56+C63</f>
        <v>31274832</v>
      </c>
    </row>
    <row r="70" spans="1:3" ht="16.5" thickBot="1">
      <c r="A70" s="7" t="s">
        <v>78</v>
      </c>
      <c r="B70" s="31" t="s">
        <v>79</v>
      </c>
      <c r="C70" s="43">
        <f>C7+C10+C16+C17+C36+C38+C51+C58+C64+C66</f>
        <v>31274832</v>
      </c>
    </row>
  </sheetData>
  <mergeCells count="2">
    <mergeCell ref="A2:C2"/>
    <mergeCell ref="A3:B3"/>
  </mergeCells>
  <printOptions horizont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1">
      <selection activeCell="C20" sqref="C20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112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712212</v>
      </c>
      <c r="D6" s="11"/>
    </row>
    <row r="7" spans="1:4" ht="21" customHeight="1">
      <c r="A7" s="4" t="s">
        <v>80</v>
      </c>
      <c r="B7" s="15" t="s">
        <v>146</v>
      </c>
      <c r="C7" s="19">
        <v>92467</v>
      </c>
      <c r="D7" s="11"/>
    </row>
    <row r="8" spans="1:4" ht="21" customHeight="1">
      <c r="A8" s="44" t="s">
        <v>142</v>
      </c>
      <c r="B8" s="45" t="s">
        <v>143</v>
      </c>
      <c r="C8" s="49">
        <v>7749</v>
      </c>
      <c r="D8" s="11"/>
    </row>
    <row r="9" spans="1:4" ht="21" customHeight="1">
      <c r="A9" s="40" t="s">
        <v>148</v>
      </c>
      <c r="B9" s="41" t="s">
        <v>149</v>
      </c>
      <c r="C9" s="49">
        <v>2418</v>
      </c>
      <c r="D9" s="11"/>
    </row>
    <row r="10" spans="1:6" ht="21" customHeight="1">
      <c r="A10" s="4" t="s">
        <v>81</v>
      </c>
      <c r="B10" s="15" t="s">
        <v>18</v>
      </c>
      <c r="C10" s="19">
        <v>45500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287073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27600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29000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11550</v>
      </c>
      <c r="D14" s="11"/>
      <c r="F14" s="57"/>
    </row>
    <row r="15" spans="1:6" ht="21" customHeight="1">
      <c r="A15" s="4" t="s">
        <v>86</v>
      </c>
      <c r="B15" s="15" t="s">
        <v>23</v>
      </c>
      <c r="C15" s="19">
        <v>20500</v>
      </c>
      <c r="D15" s="11"/>
      <c r="F15" s="57"/>
    </row>
    <row r="16" spans="1:6" ht="21" customHeight="1">
      <c r="A16" s="4" t="s">
        <v>87</v>
      </c>
      <c r="B16" s="15" t="s">
        <v>24</v>
      </c>
      <c r="C16" s="19">
        <v>0</v>
      </c>
      <c r="D16" s="11"/>
      <c r="F16" s="57"/>
    </row>
    <row r="17" spans="1:6" ht="21" customHeight="1">
      <c r="A17" s="4" t="s">
        <v>88</v>
      </c>
      <c r="B17" s="15" t="s">
        <v>25</v>
      </c>
      <c r="C17" s="19">
        <v>24720</v>
      </c>
      <c r="D17" s="11"/>
      <c r="F17" s="57"/>
    </row>
    <row r="18" spans="1:6" ht="21" customHeight="1">
      <c r="A18" s="4" t="s">
        <v>89</v>
      </c>
      <c r="B18" s="15" t="s">
        <v>155</v>
      </c>
      <c r="C18" s="19">
        <v>0</v>
      </c>
      <c r="D18" s="11"/>
      <c r="F18" s="57"/>
    </row>
    <row r="19" spans="1:6" ht="21" customHeight="1">
      <c r="A19" s="4" t="s">
        <v>90</v>
      </c>
      <c r="B19" s="15" t="s">
        <v>26</v>
      </c>
      <c r="C19" s="19">
        <v>20995</v>
      </c>
      <c r="D19" s="11"/>
      <c r="F19" s="57"/>
    </row>
    <row r="20" spans="1:4" ht="21" customHeight="1">
      <c r="A20" s="4" t="s">
        <v>91</v>
      </c>
      <c r="B20" s="15" t="s">
        <v>27</v>
      </c>
      <c r="C20" s="19">
        <v>9500</v>
      </c>
      <c r="D20" s="11"/>
    </row>
    <row r="21" spans="1:4" ht="21" customHeight="1">
      <c r="A21" s="4" t="s">
        <v>92</v>
      </c>
      <c r="B21" s="15" t="s">
        <v>28</v>
      </c>
      <c r="C21" s="19">
        <v>143307</v>
      </c>
      <c r="D21" s="11"/>
    </row>
    <row r="22" spans="1:4" ht="31.5">
      <c r="A22" s="33" t="s">
        <v>144</v>
      </c>
      <c r="B22" s="14" t="s">
        <v>145</v>
      </c>
      <c r="C22" s="18">
        <v>1677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7432</v>
      </c>
      <c r="D23" s="11"/>
    </row>
    <row r="24" spans="1:4" ht="21" customHeight="1">
      <c r="A24" s="4" t="s">
        <v>31</v>
      </c>
      <c r="B24" s="16" t="s">
        <v>121</v>
      </c>
      <c r="C24" s="19">
        <v>552</v>
      </c>
      <c r="D24" s="11"/>
    </row>
    <row r="25" spans="1:4" ht="21" customHeight="1">
      <c r="A25" s="4" t="s">
        <v>32</v>
      </c>
      <c r="B25" s="16" t="s">
        <v>120</v>
      </c>
      <c r="C25" s="19">
        <v>1159</v>
      </c>
      <c r="D25" s="11"/>
    </row>
    <row r="26" spans="1:4" ht="21" customHeight="1">
      <c r="A26" s="4" t="s">
        <v>33</v>
      </c>
      <c r="B26" s="16" t="s">
        <v>34</v>
      </c>
      <c r="C26" s="19">
        <v>111</v>
      </c>
      <c r="D26" s="11"/>
    </row>
    <row r="27" spans="1:4" ht="21" customHeight="1">
      <c r="A27" s="4" t="s">
        <v>35</v>
      </c>
      <c r="B27" s="16" t="s">
        <v>36</v>
      </c>
      <c r="C27" s="19">
        <v>3987</v>
      </c>
      <c r="D27" s="11"/>
    </row>
    <row r="28" spans="1:4" ht="21" customHeight="1">
      <c r="A28" s="4" t="s">
        <v>37</v>
      </c>
      <c r="B28" s="16" t="s">
        <v>38</v>
      </c>
      <c r="C28" s="19">
        <v>886</v>
      </c>
      <c r="D28" s="11"/>
    </row>
    <row r="29" spans="1:4" ht="31.5" customHeight="1">
      <c r="A29" s="4" t="s">
        <v>41</v>
      </c>
      <c r="B29" s="16" t="s">
        <v>42</v>
      </c>
      <c r="C29" s="19">
        <v>322</v>
      </c>
      <c r="D29" s="11"/>
    </row>
    <row r="30" spans="1:4" ht="31.5" customHeight="1">
      <c r="A30" s="4" t="s">
        <v>43</v>
      </c>
      <c r="B30" s="16" t="s">
        <v>44</v>
      </c>
      <c r="C30" s="19">
        <v>246</v>
      </c>
      <c r="D30" s="11"/>
    </row>
    <row r="31" spans="1:4" ht="21" customHeight="1" thickBot="1">
      <c r="A31" s="8" t="s">
        <v>45</v>
      </c>
      <c r="B31" s="20" t="s">
        <v>46</v>
      </c>
      <c r="C31" s="21">
        <v>169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workbookViewId="0" topLeftCell="A20">
      <selection activeCell="C29" sqref="C29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113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1501912</v>
      </c>
      <c r="D6" s="11"/>
    </row>
    <row r="7" spans="1:4" ht="21" customHeight="1">
      <c r="A7" s="4" t="s">
        <v>80</v>
      </c>
      <c r="B7" s="15" t="s">
        <v>146</v>
      </c>
      <c r="C7" s="19">
        <v>198434</v>
      </c>
      <c r="D7" s="11"/>
    </row>
    <row r="8" spans="1:4" ht="21" customHeight="1">
      <c r="A8" s="44" t="s">
        <v>142</v>
      </c>
      <c r="B8" s="45" t="s">
        <v>143</v>
      </c>
      <c r="C8" s="49">
        <v>16669</v>
      </c>
      <c r="D8" s="11"/>
    </row>
    <row r="9" spans="1:4" ht="21" customHeight="1">
      <c r="A9" s="40" t="s">
        <v>148</v>
      </c>
      <c r="B9" s="41" t="s">
        <v>149</v>
      </c>
      <c r="C9" s="49">
        <v>5201</v>
      </c>
      <c r="D9" s="11"/>
    </row>
    <row r="10" spans="1:4" ht="21" customHeight="1">
      <c r="A10" s="4" t="s">
        <v>81</v>
      </c>
      <c r="B10" s="15" t="s">
        <v>18</v>
      </c>
      <c r="C10" s="19">
        <v>99486</v>
      </c>
      <c r="D10" s="11"/>
    </row>
    <row r="11" spans="1:4" ht="21" customHeight="1">
      <c r="A11" s="4" t="s">
        <v>82</v>
      </c>
      <c r="B11" s="15" t="s">
        <v>19</v>
      </c>
      <c r="C11" s="19">
        <v>603738</v>
      </c>
      <c r="D11" s="11"/>
    </row>
    <row r="12" spans="1:4" ht="21" customHeight="1">
      <c r="A12" s="4" t="s">
        <v>83</v>
      </c>
      <c r="B12" s="15" t="s">
        <v>20</v>
      </c>
      <c r="C12" s="19">
        <v>46554</v>
      </c>
      <c r="D12" s="11"/>
    </row>
    <row r="13" spans="1:4" ht="21" customHeight="1">
      <c r="A13" s="4" t="s">
        <v>84</v>
      </c>
      <c r="B13" s="15" t="s">
        <v>21</v>
      </c>
      <c r="C13" s="19">
        <v>36755</v>
      </c>
      <c r="D13" s="11"/>
    </row>
    <row r="14" spans="1:4" ht="21" customHeight="1">
      <c r="A14" s="4" t="s">
        <v>85</v>
      </c>
      <c r="B14" s="15" t="s">
        <v>22</v>
      </c>
      <c r="C14" s="19">
        <v>21362</v>
      </c>
      <c r="D14" s="11"/>
    </row>
    <row r="15" spans="1:4" ht="21" customHeight="1">
      <c r="A15" s="4" t="s">
        <v>86</v>
      </c>
      <c r="B15" s="15" t="s">
        <v>23</v>
      </c>
      <c r="C15" s="19">
        <v>55022</v>
      </c>
      <c r="D15" s="11"/>
    </row>
    <row r="16" spans="1:4" ht="21" customHeight="1">
      <c r="A16" s="4" t="s">
        <v>87</v>
      </c>
      <c r="B16" s="15" t="s">
        <v>24</v>
      </c>
      <c r="C16" s="19">
        <v>29934</v>
      </c>
      <c r="D16" s="11"/>
    </row>
    <row r="17" spans="1:4" ht="21" customHeight="1">
      <c r="A17" s="4" t="s">
        <v>88</v>
      </c>
      <c r="B17" s="15" t="s">
        <v>25</v>
      </c>
      <c r="C17" s="19">
        <v>53429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41060</v>
      </c>
      <c r="D19" s="11"/>
    </row>
    <row r="20" spans="1:4" ht="21" customHeight="1">
      <c r="A20" s="4" t="s">
        <v>91</v>
      </c>
      <c r="B20" s="15" t="s">
        <v>27</v>
      </c>
      <c r="C20" s="19">
        <v>23047</v>
      </c>
      <c r="D20" s="11"/>
    </row>
    <row r="21" spans="1:4" ht="21" customHeight="1">
      <c r="A21" s="4" t="s">
        <v>92</v>
      </c>
      <c r="B21" s="15" t="s">
        <v>28</v>
      </c>
      <c r="C21" s="19">
        <v>293091</v>
      </c>
      <c r="D21" s="11"/>
    </row>
    <row r="22" spans="1:4" ht="31.5">
      <c r="A22" s="33" t="s">
        <v>144</v>
      </c>
      <c r="B22" s="14" t="s">
        <v>145</v>
      </c>
      <c r="C22" s="18">
        <v>3608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11760</v>
      </c>
      <c r="D23" s="11"/>
    </row>
    <row r="24" spans="1:4" ht="21" customHeight="1">
      <c r="A24" s="4" t="s">
        <v>31</v>
      </c>
      <c r="B24" s="16" t="s">
        <v>121</v>
      </c>
      <c r="C24" s="19">
        <v>599</v>
      </c>
      <c r="D24" s="11"/>
    </row>
    <row r="25" spans="1:4" ht="21" customHeight="1">
      <c r="A25" s="4" t="s">
        <v>32</v>
      </c>
      <c r="B25" s="16" t="s">
        <v>120</v>
      </c>
      <c r="C25" s="19">
        <v>1178</v>
      </c>
      <c r="D25" s="11"/>
    </row>
    <row r="26" spans="1:4" ht="21" customHeight="1">
      <c r="A26" s="4" t="s">
        <v>33</v>
      </c>
      <c r="B26" s="16" t="s">
        <v>34</v>
      </c>
      <c r="C26" s="19">
        <v>93</v>
      </c>
      <c r="D26" s="11"/>
    </row>
    <row r="27" spans="1:4" ht="21" customHeight="1">
      <c r="A27" s="4" t="s">
        <v>35</v>
      </c>
      <c r="B27" s="16" t="s">
        <v>36</v>
      </c>
      <c r="C27" s="19">
        <v>6108</v>
      </c>
      <c r="D27" s="11"/>
    </row>
    <row r="28" spans="1:4" ht="21" customHeight="1">
      <c r="A28" s="4" t="s">
        <v>37</v>
      </c>
      <c r="B28" s="16" t="s">
        <v>38</v>
      </c>
      <c r="C28" s="19">
        <v>1284</v>
      </c>
      <c r="D28" s="11"/>
    </row>
    <row r="29" spans="1:4" ht="31.5" customHeight="1">
      <c r="A29" s="4" t="s">
        <v>41</v>
      </c>
      <c r="B29" s="16" t="s">
        <v>42</v>
      </c>
      <c r="C29" s="19">
        <v>1786</v>
      </c>
      <c r="D29" s="11"/>
    </row>
    <row r="30" spans="1:4" ht="31.5" customHeight="1">
      <c r="A30" s="4" t="s">
        <v>43</v>
      </c>
      <c r="B30" s="16" t="s">
        <v>44</v>
      </c>
      <c r="C30" s="19">
        <v>562</v>
      </c>
      <c r="D30" s="11"/>
    </row>
    <row r="31" spans="1:4" ht="21" customHeight="1" thickBot="1">
      <c r="A31" s="8" t="s">
        <v>45</v>
      </c>
      <c r="B31" s="20" t="s">
        <v>46</v>
      </c>
      <c r="C31" s="21">
        <v>150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6">
      <selection activeCell="C32" sqref="C32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114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899619</v>
      </c>
      <c r="D6" s="11"/>
    </row>
    <row r="7" spans="1:6" ht="21" customHeight="1">
      <c r="A7" s="4" t="s">
        <v>80</v>
      </c>
      <c r="B7" s="15" t="s">
        <v>146</v>
      </c>
      <c r="C7" s="19">
        <v>114291</v>
      </c>
      <c r="D7" s="11"/>
      <c r="F7" s="57"/>
    </row>
    <row r="8" spans="1:6" ht="21" customHeight="1">
      <c r="A8" s="44" t="s">
        <v>142</v>
      </c>
      <c r="B8" s="45" t="s">
        <v>143</v>
      </c>
      <c r="C8" s="49">
        <v>9521</v>
      </c>
      <c r="D8" s="11"/>
      <c r="F8" s="57"/>
    </row>
    <row r="9" spans="1:6" ht="21" customHeight="1">
      <c r="A9" s="40" t="s">
        <v>148</v>
      </c>
      <c r="B9" s="41" t="s">
        <v>149</v>
      </c>
      <c r="C9" s="49">
        <v>2970</v>
      </c>
      <c r="D9" s="11"/>
      <c r="F9" s="57"/>
    </row>
    <row r="10" spans="1:6" ht="21" customHeight="1">
      <c r="A10" s="4" t="s">
        <v>81</v>
      </c>
      <c r="B10" s="15" t="s">
        <v>18</v>
      </c>
      <c r="C10" s="19">
        <v>66000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389516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38600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16400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11600</v>
      </c>
      <c r="D14" s="11"/>
      <c r="F14" s="57"/>
    </row>
    <row r="15" spans="1:6" ht="21" customHeight="1">
      <c r="A15" s="4" t="s">
        <v>86</v>
      </c>
      <c r="B15" s="15" t="s">
        <v>23</v>
      </c>
      <c r="C15" s="19">
        <v>27450</v>
      </c>
      <c r="D15" s="11"/>
      <c r="F15" s="57"/>
    </row>
    <row r="16" spans="1:4" ht="21" customHeight="1">
      <c r="A16" s="4" t="s">
        <v>87</v>
      </c>
      <c r="B16" s="15" t="s">
        <v>24</v>
      </c>
      <c r="C16" s="19">
        <v>570</v>
      </c>
      <c r="D16" s="11"/>
    </row>
    <row r="17" spans="1:4" ht="21" customHeight="1">
      <c r="A17" s="4" t="s">
        <v>88</v>
      </c>
      <c r="B17" s="15" t="s">
        <v>25</v>
      </c>
      <c r="C17" s="19">
        <v>32500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25000</v>
      </c>
      <c r="D19" s="11"/>
    </row>
    <row r="20" spans="1:4" ht="21" customHeight="1">
      <c r="A20" s="4" t="s">
        <v>91</v>
      </c>
      <c r="B20" s="15" t="s">
        <v>27</v>
      </c>
      <c r="C20" s="19">
        <v>9000</v>
      </c>
      <c r="D20" s="11"/>
    </row>
    <row r="21" spans="1:4" ht="21" customHeight="1">
      <c r="A21" s="4" t="s">
        <v>92</v>
      </c>
      <c r="B21" s="15" t="s">
        <v>28</v>
      </c>
      <c r="C21" s="19">
        <v>168692</v>
      </c>
      <c r="D21" s="11"/>
    </row>
    <row r="22" spans="1:4" ht="31.5">
      <c r="A22" s="33" t="s">
        <v>144</v>
      </c>
      <c r="B22" s="14" t="s">
        <v>145</v>
      </c>
      <c r="C22" s="18">
        <v>2061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9294</v>
      </c>
      <c r="D23" s="11"/>
    </row>
    <row r="24" spans="1:4" ht="21" customHeight="1">
      <c r="A24" s="4" t="s">
        <v>31</v>
      </c>
      <c r="B24" s="16" t="s">
        <v>121</v>
      </c>
      <c r="C24" s="19">
        <v>350</v>
      </c>
      <c r="D24" s="11"/>
    </row>
    <row r="25" spans="1:4" ht="21" customHeight="1">
      <c r="A25" s="4" t="s">
        <v>32</v>
      </c>
      <c r="B25" s="16" t="s">
        <v>120</v>
      </c>
      <c r="C25" s="19">
        <v>940</v>
      </c>
      <c r="D25" s="11"/>
    </row>
    <row r="26" spans="1:4" ht="21" customHeight="1">
      <c r="A26" s="4" t="s">
        <v>33</v>
      </c>
      <c r="B26" s="16" t="s">
        <v>34</v>
      </c>
      <c r="C26" s="19">
        <v>111</v>
      </c>
      <c r="D26" s="11"/>
    </row>
    <row r="27" spans="1:4" ht="21" customHeight="1">
      <c r="A27" s="4" t="s">
        <v>35</v>
      </c>
      <c r="B27" s="16" t="s">
        <v>36</v>
      </c>
      <c r="C27" s="19">
        <v>5596</v>
      </c>
      <c r="D27" s="11"/>
    </row>
    <row r="28" spans="1:4" ht="21" customHeight="1">
      <c r="A28" s="4" t="s">
        <v>37</v>
      </c>
      <c r="B28" s="16" t="s">
        <v>38</v>
      </c>
      <c r="C28" s="19">
        <v>1182</v>
      </c>
      <c r="D28" s="11"/>
    </row>
    <row r="29" spans="1:4" ht="31.5" customHeight="1">
      <c r="A29" s="4" t="s">
        <v>41</v>
      </c>
      <c r="B29" s="16" t="s">
        <v>42</v>
      </c>
      <c r="C29" s="19">
        <v>530</v>
      </c>
      <c r="D29" s="11"/>
    </row>
    <row r="30" spans="1:4" ht="31.5" customHeight="1">
      <c r="A30" s="4" t="s">
        <v>43</v>
      </c>
      <c r="B30" s="16" t="s">
        <v>44</v>
      </c>
      <c r="C30" s="19">
        <v>440</v>
      </c>
      <c r="D30" s="11"/>
    </row>
    <row r="31" spans="1:4" ht="21" customHeight="1" thickBot="1">
      <c r="A31" s="8" t="s">
        <v>45</v>
      </c>
      <c r="B31" s="20" t="s">
        <v>46</v>
      </c>
      <c r="C31" s="21">
        <v>145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zoomScaleSheetLayoutView="100" workbookViewId="0" topLeftCell="A17">
      <selection activeCell="C29" sqref="C29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115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1608217</v>
      </c>
      <c r="D6" s="11"/>
    </row>
    <row r="7" spans="1:4" ht="21" customHeight="1">
      <c r="A7" s="4" t="s">
        <v>80</v>
      </c>
      <c r="B7" s="15" t="s">
        <v>146</v>
      </c>
      <c r="C7" s="19">
        <v>202520</v>
      </c>
      <c r="D7" s="11"/>
    </row>
    <row r="8" spans="1:4" ht="21" customHeight="1">
      <c r="A8" s="44" t="s">
        <v>142</v>
      </c>
      <c r="B8" s="45" t="s">
        <v>143</v>
      </c>
      <c r="C8" s="49">
        <v>17240</v>
      </c>
      <c r="D8" s="11"/>
    </row>
    <row r="9" spans="1:4" ht="21" customHeight="1">
      <c r="A9" s="40" t="s">
        <v>148</v>
      </c>
      <c r="B9" s="41" t="s">
        <v>149</v>
      </c>
      <c r="C9" s="49">
        <v>5378</v>
      </c>
      <c r="D9" s="11"/>
    </row>
    <row r="10" spans="1:4" ht="21" customHeight="1">
      <c r="A10" s="4" t="s">
        <v>81</v>
      </c>
      <c r="B10" s="15" t="s">
        <v>18</v>
      </c>
      <c r="C10" s="19">
        <v>138223</v>
      </c>
      <c r="D10" s="11"/>
    </row>
    <row r="11" spans="1:4" ht="21" customHeight="1">
      <c r="A11" s="4" t="s">
        <v>82</v>
      </c>
      <c r="B11" s="15" t="s">
        <v>19</v>
      </c>
      <c r="C11" s="19">
        <v>624404</v>
      </c>
      <c r="D11" s="11"/>
    </row>
    <row r="12" spans="1:4" ht="21" customHeight="1">
      <c r="A12" s="4" t="s">
        <v>83</v>
      </c>
      <c r="B12" s="15" t="s">
        <v>20</v>
      </c>
      <c r="C12" s="19">
        <v>54362</v>
      </c>
      <c r="D12" s="11"/>
    </row>
    <row r="13" spans="1:4" ht="21" customHeight="1">
      <c r="A13" s="4" t="s">
        <v>84</v>
      </c>
      <c r="B13" s="15" t="s">
        <v>21</v>
      </c>
      <c r="C13" s="19">
        <v>36966</v>
      </c>
      <c r="D13" s="11"/>
    </row>
    <row r="14" spans="1:4" ht="21" customHeight="1">
      <c r="A14" s="4" t="s">
        <v>85</v>
      </c>
      <c r="B14" s="15" t="s">
        <v>22</v>
      </c>
      <c r="C14" s="19">
        <v>16216</v>
      </c>
      <c r="D14" s="11"/>
    </row>
    <row r="15" spans="1:4" ht="21" customHeight="1">
      <c r="A15" s="4" t="s">
        <v>86</v>
      </c>
      <c r="B15" s="15" t="s">
        <v>23</v>
      </c>
      <c r="C15" s="19">
        <v>61212</v>
      </c>
      <c r="D15" s="11"/>
    </row>
    <row r="16" spans="1:4" ht="21" customHeight="1">
      <c r="A16" s="4" t="s">
        <v>87</v>
      </c>
      <c r="B16" s="15" t="s">
        <v>24</v>
      </c>
      <c r="C16" s="19">
        <v>11594</v>
      </c>
      <c r="D16" s="11"/>
    </row>
    <row r="17" spans="1:4" ht="21" customHeight="1">
      <c r="A17" s="4" t="s">
        <v>88</v>
      </c>
      <c r="B17" s="15" t="s">
        <v>25</v>
      </c>
      <c r="C17" s="19">
        <v>43513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51723</v>
      </c>
      <c r="D19" s="11"/>
    </row>
    <row r="20" spans="1:4" ht="21" customHeight="1">
      <c r="A20" s="4" t="s">
        <v>91</v>
      </c>
      <c r="B20" s="15" t="s">
        <v>27</v>
      </c>
      <c r="C20" s="19">
        <v>18705</v>
      </c>
      <c r="D20" s="11"/>
    </row>
    <row r="21" spans="1:4" ht="21" customHeight="1">
      <c r="A21" s="4" t="s">
        <v>92</v>
      </c>
      <c r="B21" s="15" t="s">
        <v>28</v>
      </c>
      <c r="C21" s="19">
        <v>348779</v>
      </c>
      <c r="D21" s="11"/>
    </row>
    <row r="22" spans="1:4" ht="31.5">
      <c r="A22" s="33" t="s">
        <v>144</v>
      </c>
      <c r="B22" s="14" t="s">
        <v>145</v>
      </c>
      <c r="C22" s="18">
        <v>3731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18705</v>
      </c>
      <c r="D23" s="11"/>
    </row>
    <row r="24" spans="1:4" ht="21" customHeight="1">
      <c r="A24" s="4" t="s">
        <v>31</v>
      </c>
      <c r="B24" s="16" t="s">
        <v>121</v>
      </c>
      <c r="C24" s="19">
        <v>1006</v>
      </c>
      <c r="D24" s="11"/>
    </row>
    <row r="25" spans="1:4" ht="21" customHeight="1">
      <c r="A25" s="4" t="s">
        <v>32</v>
      </c>
      <c r="B25" s="16" t="s">
        <v>120</v>
      </c>
      <c r="C25" s="19">
        <v>2334</v>
      </c>
      <c r="D25" s="11"/>
    </row>
    <row r="26" spans="1:4" ht="21" customHeight="1">
      <c r="A26" s="4" t="s">
        <v>33</v>
      </c>
      <c r="B26" s="16" t="s">
        <v>34</v>
      </c>
      <c r="C26" s="19">
        <v>139</v>
      </c>
      <c r="D26" s="11"/>
    </row>
    <row r="27" spans="1:4" ht="21" customHeight="1">
      <c r="A27" s="4" t="s">
        <v>35</v>
      </c>
      <c r="B27" s="16" t="s">
        <v>36</v>
      </c>
      <c r="C27" s="19">
        <v>9937</v>
      </c>
      <c r="D27" s="11"/>
    </row>
    <row r="28" spans="1:4" ht="21" customHeight="1">
      <c r="A28" s="4" t="s">
        <v>37</v>
      </c>
      <c r="B28" s="16" t="s">
        <v>38</v>
      </c>
      <c r="C28" s="19">
        <v>2097</v>
      </c>
      <c r="D28" s="11"/>
    </row>
    <row r="29" spans="1:4" ht="31.5">
      <c r="A29" s="4" t="s">
        <v>41</v>
      </c>
      <c r="B29" s="16" t="s">
        <v>42</v>
      </c>
      <c r="C29" s="19">
        <v>1555</v>
      </c>
      <c r="D29" s="11"/>
    </row>
    <row r="30" spans="1:4" ht="31.5">
      <c r="A30" s="4" t="s">
        <v>43</v>
      </c>
      <c r="B30" s="16" t="s">
        <v>44</v>
      </c>
      <c r="C30" s="19">
        <v>1475</v>
      </c>
      <c r="D30" s="11"/>
    </row>
    <row r="31" spans="1:4" ht="21" customHeight="1" thickBot="1">
      <c r="A31" s="8" t="s">
        <v>45</v>
      </c>
      <c r="B31" s="20" t="s">
        <v>46</v>
      </c>
      <c r="C31" s="21">
        <v>162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22">
      <selection activeCell="C29" sqref="C29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116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3820831</v>
      </c>
      <c r="D6" s="11"/>
    </row>
    <row r="7" spans="1:4" ht="21" customHeight="1">
      <c r="A7" s="4" t="s">
        <v>80</v>
      </c>
      <c r="B7" s="15" t="s">
        <v>146</v>
      </c>
      <c r="C7" s="19">
        <v>438463</v>
      </c>
      <c r="D7" s="11"/>
    </row>
    <row r="8" spans="1:4" ht="21" customHeight="1">
      <c r="A8" s="44" t="s">
        <v>142</v>
      </c>
      <c r="B8" s="45" t="s">
        <v>143</v>
      </c>
      <c r="C8" s="49">
        <v>36733</v>
      </c>
      <c r="D8" s="11"/>
    </row>
    <row r="9" spans="1:4" ht="21" customHeight="1">
      <c r="A9" s="40" t="s">
        <v>148</v>
      </c>
      <c r="B9" s="41" t="s">
        <v>149</v>
      </c>
      <c r="C9" s="49">
        <v>11458</v>
      </c>
      <c r="D9" s="11"/>
    </row>
    <row r="10" spans="1:6" ht="21" customHeight="1">
      <c r="A10" s="4" t="s">
        <v>81</v>
      </c>
      <c r="B10" s="15" t="s">
        <v>18</v>
      </c>
      <c r="C10" s="19">
        <v>322983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1599859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120559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98418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79980</v>
      </c>
      <c r="D14" s="11"/>
      <c r="F14" s="57"/>
    </row>
    <row r="15" spans="1:4" ht="21" customHeight="1">
      <c r="A15" s="4" t="s">
        <v>86</v>
      </c>
      <c r="B15" s="15" t="s">
        <v>23</v>
      </c>
      <c r="C15" s="19">
        <v>151861</v>
      </c>
      <c r="D15" s="11"/>
    </row>
    <row r="16" spans="1:4" ht="21" customHeight="1">
      <c r="A16" s="4" t="s">
        <v>87</v>
      </c>
      <c r="B16" s="15" t="s">
        <v>24</v>
      </c>
      <c r="C16" s="19">
        <v>30685</v>
      </c>
      <c r="D16" s="11"/>
    </row>
    <row r="17" spans="1:4" ht="21" customHeight="1">
      <c r="A17" s="4" t="s">
        <v>88</v>
      </c>
      <c r="B17" s="15" t="s">
        <v>25</v>
      </c>
      <c r="C17" s="19">
        <v>98654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103109</v>
      </c>
      <c r="D19" s="11"/>
    </row>
    <row r="20" spans="1:4" ht="21" customHeight="1">
      <c r="A20" s="4" t="s">
        <v>91</v>
      </c>
      <c r="B20" s="15" t="s">
        <v>27</v>
      </c>
      <c r="C20" s="19">
        <v>45000</v>
      </c>
      <c r="D20" s="11"/>
    </row>
    <row r="21" spans="1:4" ht="21" customHeight="1">
      <c r="A21" s="4" t="s">
        <v>92</v>
      </c>
      <c r="B21" s="15" t="s">
        <v>28</v>
      </c>
      <c r="C21" s="19">
        <v>731260</v>
      </c>
      <c r="D21" s="11"/>
    </row>
    <row r="22" spans="1:4" ht="31.5">
      <c r="A22" s="33" t="s">
        <v>144</v>
      </c>
      <c r="B22" s="14" t="s">
        <v>145</v>
      </c>
      <c r="C22" s="18">
        <v>7949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42243</v>
      </c>
      <c r="D23" s="11"/>
    </row>
    <row r="24" spans="1:4" ht="21" customHeight="1">
      <c r="A24" s="4" t="s">
        <v>31</v>
      </c>
      <c r="B24" s="16" t="s">
        <v>121</v>
      </c>
      <c r="C24" s="19">
        <v>1894</v>
      </c>
      <c r="D24" s="11"/>
    </row>
    <row r="25" spans="1:4" ht="21" customHeight="1">
      <c r="A25" s="4" t="s">
        <v>32</v>
      </c>
      <c r="B25" s="16" t="s">
        <v>120</v>
      </c>
      <c r="C25" s="19">
        <v>6238</v>
      </c>
      <c r="D25" s="11"/>
    </row>
    <row r="26" spans="1:4" ht="21" customHeight="1">
      <c r="A26" s="4" t="s">
        <v>33</v>
      </c>
      <c r="B26" s="16" t="s">
        <v>34</v>
      </c>
      <c r="C26" s="19">
        <v>186</v>
      </c>
      <c r="D26" s="11"/>
    </row>
    <row r="27" spans="1:4" ht="21" customHeight="1">
      <c r="A27" s="4" t="s">
        <v>35</v>
      </c>
      <c r="B27" s="16" t="s">
        <v>36</v>
      </c>
      <c r="C27" s="19">
        <v>23577</v>
      </c>
      <c r="D27" s="11"/>
    </row>
    <row r="28" spans="1:4" ht="21" customHeight="1">
      <c r="A28" s="4" t="s">
        <v>37</v>
      </c>
      <c r="B28" s="16" t="s">
        <v>38</v>
      </c>
      <c r="C28" s="19">
        <v>4944</v>
      </c>
      <c r="D28" s="11"/>
    </row>
    <row r="29" spans="1:4" ht="31.5" customHeight="1">
      <c r="A29" s="4" t="s">
        <v>41</v>
      </c>
      <c r="B29" s="16" t="s">
        <v>42</v>
      </c>
      <c r="C29" s="19">
        <v>4577</v>
      </c>
      <c r="D29" s="11"/>
    </row>
    <row r="30" spans="1:4" ht="31.5" customHeight="1">
      <c r="A30" s="4" t="s">
        <v>43</v>
      </c>
      <c r="B30" s="16" t="s">
        <v>44</v>
      </c>
      <c r="C30" s="19">
        <v>508</v>
      </c>
      <c r="D30" s="11"/>
    </row>
    <row r="31" spans="1:4" ht="21" customHeight="1" thickBot="1">
      <c r="A31" s="8" t="s">
        <v>45</v>
      </c>
      <c r="B31" s="20" t="s">
        <v>46</v>
      </c>
      <c r="C31" s="21">
        <v>319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4">
      <selection activeCell="C29" sqref="C29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117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965524</v>
      </c>
      <c r="D6" s="11"/>
    </row>
    <row r="7" spans="1:6" ht="21" customHeight="1">
      <c r="A7" s="4" t="s">
        <v>80</v>
      </c>
      <c r="B7" s="15" t="s">
        <v>146</v>
      </c>
      <c r="C7" s="19">
        <v>123279</v>
      </c>
      <c r="D7" s="11"/>
      <c r="F7" s="57"/>
    </row>
    <row r="8" spans="1:6" ht="21" customHeight="1">
      <c r="A8" s="44" t="s">
        <v>142</v>
      </c>
      <c r="B8" s="45" t="s">
        <v>143</v>
      </c>
      <c r="C8" s="49">
        <v>10332</v>
      </c>
      <c r="D8" s="11"/>
      <c r="F8" s="57"/>
    </row>
    <row r="9" spans="1:6" ht="21" customHeight="1">
      <c r="A9" s="40" t="s">
        <v>148</v>
      </c>
      <c r="B9" s="41" t="s">
        <v>149</v>
      </c>
      <c r="C9" s="49">
        <v>3221</v>
      </c>
      <c r="D9" s="11"/>
      <c r="F9" s="57"/>
    </row>
    <row r="10" spans="1:6" ht="21" customHeight="1">
      <c r="A10" s="4" t="s">
        <v>81</v>
      </c>
      <c r="B10" s="15" t="s">
        <v>18</v>
      </c>
      <c r="C10" s="19">
        <v>56570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412907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36434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28281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9022</v>
      </c>
      <c r="D14" s="11"/>
      <c r="F14" s="57"/>
    </row>
    <row r="15" spans="1:6" ht="21" customHeight="1">
      <c r="A15" s="4" t="s">
        <v>86</v>
      </c>
      <c r="B15" s="15" t="s">
        <v>23</v>
      </c>
      <c r="C15" s="19">
        <v>25022</v>
      </c>
      <c r="D15" s="11"/>
      <c r="F15" s="57"/>
    </row>
    <row r="16" spans="1:6" ht="21" customHeight="1">
      <c r="A16" s="4" t="s">
        <v>87</v>
      </c>
      <c r="B16" s="15" t="s">
        <v>24</v>
      </c>
      <c r="C16" s="19">
        <v>26002</v>
      </c>
      <c r="D16" s="11"/>
      <c r="F16" s="57"/>
    </row>
    <row r="17" spans="1:6" ht="21" customHeight="1">
      <c r="A17" s="4" t="s">
        <v>88</v>
      </c>
      <c r="B17" s="15" t="s">
        <v>25</v>
      </c>
      <c r="C17" s="19">
        <v>27008</v>
      </c>
      <c r="D17" s="11"/>
      <c r="F17" s="57"/>
    </row>
    <row r="18" spans="1:6" ht="21" customHeight="1">
      <c r="A18" s="4" t="s">
        <v>89</v>
      </c>
      <c r="B18" s="15" t="s">
        <v>155</v>
      </c>
      <c r="C18" s="19">
        <v>0</v>
      </c>
      <c r="D18" s="11"/>
      <c r="F18" s="57"/>
    </row>
    <row r="19" spans="1:6" ht="21" customHeight="1">
      <c r="A19" s="4" t="s">
        <v>90</v>
      </c>
      <c r="B19" s="15" t="s">
        <v>26</v>
      </c>
      <c r="C19" s="19">
        <v>22888</v>
      </c>
      <c r="D19" s="11"/>
      <c r="F19" s="57"/>
    </row>
    <row r="20" spans="1:6" ht="21" customHeight="1">
      <c r="A20" s="4" t="s">
        <v>91</v>
      </c>
      <c r="B20" s="15" t="s">
        <v>27</v>
      </c>
      <c r="C20" s="19">
        <v>9019</v>
      </c>
      <c r="D20" s="11"/>
      <c r="F20" s="57"/>
    </row>
    <row r="21" spans="1:6" ht="21" customHeight="1">
      <c r="A21" s="4" t="s">
        <v>92</v>
      </c>
      <c r="B21" s="15" t="s">
        <v>28</v>
      </c>
      <c r="C21" s="19">
        <v>189092</v>
      </c>
      <c r="D21" s="11"/>
      <c r="F21" s="57"/>
    </row>
    <row r="22" spans="1:4" ht="31.5">
      <c r="A22" s="33" t="s">
        <v>144</v>
      </c>
      <c r="B22" s="14" t="s">
        <v>145</v>
      </c>
      <c r="C22" s="18">
        <v>2236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8594</v>
      </c>
      <c r="D23" s="11"/>
    </row>
    <row r="24" spans="1:4" ht="21" customHeight="1">
      <c r="A24" s="4" t="s">
        <v>31</v>
      </c>
      <c r="B24" s="16" t="s">
        <v>121</v>
      </c>
      <c r="C24" s="19">
        <v>397</v>
      </c>
      <c r="D24" s="11"/>
    </row>
    <row r="25" spans="1:4" ht="21" customHeight="1">
      <c r="A25" s="4" t="s">
        <v>32</v>
      </c>
      <c r="B25" s="16" t="s">
        <v>120</v>
      </c>
      <c r="C25" s="19">
        <v>1243</v>
      </c>
      <c r="D25" s="11"/>
    </row>
    <row r="26" spans="1:4" ht="21" customHeight="1">
      <c r="A26" s="4" t="s">
        <v>33</v>
      </c>
      <c r="B26" s="16" t="s">
        <v>34</v>
      </c>
      <c r="C26" s="19">
        <v>19</v>
      </c>
      <c r="D26" s="11"/>
    </row>
    <row r="27" spans="1:4" ht="21" customHeight="1">
      <c r="A27" s="4" t="s">
        <v>35</v>
      </c>
      <c r="B27" s="16" t="s">
        <v>36</v>
      </c>
      <c r="C27" s="19">
        <v>5163</v>
      </c>
      <c r="D27" s="11"/>
    </row>
    <row r="28" spans="1:4" ht="21" customHeight="1">
      <c r="A28" s="4" t="s">
        <v>37</v>
      </c>
      <c r="B28" s="16" t="s">
        <v>38</v>
      </c>
      <c r="C28" s="19">
        <v>1089</v>
      </c>
      <c r="D28" s="11"/>
    </row>
    <row r="29" spans="1:4" ht="31.5" customHeight="1">
      <c r="A29" s="4" t="s">
        <v>41</v>
      </c>
      <c r="B29" s="16" t="s">
        <v>42</v>
      </c>
      <c r="C29" s="19">
        <v>241</v>
      </c>
      <c r="D29" s="11"/>
    </row>
    <row r="30" spans="1:4" ht="31.5" customHeight="1">
      <c r="A30" s="4" t="s">
        <v>43</v>
      </c>
      <c r="B30" s="16" t="s">
        <v>44</v>
      </c>
      <c r="C30" s="19">
        <v>345</v>
      </c>
      <c r="D30" s="11"/>
    </row>
    <row r="31" spans="1:4" ht="21" customHeight="1" thickBot="1">
      <c r="A31" s="8" t="s">
        <v>45</v>
      </c>
      <c r="B31" s="20" t="s">
        <v>46</v>
      </c>
      <c r="C31" s="21">
        <v>97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workbookViewId="0" topLeftCell="A17">
      <selection activeCell="C29" sqref="C29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118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1078474</v>
      </c>
      <c r="D6" s="11"/>
    </row>
    <row r="7" spans="1:4" ht="21" customHeight="1">
      <c r="A7" s="4" t="s">
        <v>80</v>
      </c>
      <c r="B7" s="15" t="s">
        <v>146</v>
      </c>
      <c r="C7" s="19">
        <v>135940</v>
      </c>
      <c r="D7" s="11"/>
    </row>
    <row r="8" spans="1:4" ht="21" customHeight="1">
      <c r="A8" s="44" t="s">
        <v>142</v>
      </c>
      <c r="B8" s="45" t="s">
        <v>143</v>
      </c>
      <c r="C8" s="49">
        <v>11443</v>
      </c>
      <c r="D8" s="11"/>
    </row>
    <row r="9" spans="1:4" ht="21" customHeight="1">
      <c r="A9" s="40" t="s">
        <v>148</v>
      </c>
      <c r="B9" s="41" t="s">
        <v>149</v>
      </c>
      <c r="C9" s="49">
        <v>3567</v>
      </c>
      <c r="D9" s="11"/>
    </row>
    <row r="10" spans="1:4" ht="21" customHeight="1">
      <c r="A10" s="4" t="s">
        <v>81</v>
      </c>
      <c r="B10" s="15" t="s">
        <v>18</v>
      </c>
      <c r="C10" s="19">
        <v>87676</v>
      </c>
      <c r="D10" s="11"/>
    </row>
    <row r="11" spans="1:4" ht="21" customHeight="1">
      <c r="A11" s="4" t="s">
        <v>82</v>
      </c>
      <c r="B11" s="15" t="s">
        <v>19</v>
      </c>
      <c r="C11" s="19">
        <v>435470</v>
      </c>
      <c r="D11" s="11"/>
    </row>
    <row r="12" spans="1:4" ht="21" customHeight="1">
      <c r="A12" s="4" t="s">
        <v>83</v>
      </c>
      <c r="B12" s="15" t="s">
        <v>20</v>
      </c>
      <c r="C12" s="19">
        <v>43232</v>
      </c>
      <c r="D12" s="11"/>
    </row>
    <row r="13" spans="1:4" ht="21" customHeight="1">
      <c r="A13" s="4" t="s">
        <v>84</v>
      </c>
      <c r="B13" s="15" t="s">
        <v>21</v>
      </c>
      <c r="C13" s="19">
        <v>31738</v>
      </c>
      <c r="D13" s="11"/>
    </row>
    <row r="14" spans="1:4" ht="21" customHeight="1">
      <c r="A14" s="4" t="s">
        <v>85</v>
      </c>
      <c r="B14" s="15" t="s">
        <v>22</v>
      </c>
      <c r="C14" s="19">
        <v>19317</v>
      </c>
      <c r="D14" s="11"/>
    </row>
    <row r="15" spans="1:4" ht="21" customHeight="1">
      <c r="A15" s="4" t="s">
        <v>86</v>
      </c>
      <c r="B15" s="15" t="s">
        <v>23</v>
      </c>
      <c r="C15" s="19">
        <v>45500</v>
      </c>
      <c r="D15" s="11"/>
    </row>
    <row r="16" spans="1:4" ht="21" customHeight="1">
      <c r="A16" s="4" t="s">
        <v>87</v>
      </c>
      <c r="B16" s="15" t="s">
        <v>24</v>
      </c>
      <c r="C16" s="19">
        <v>1751</v>
      </c>
      <c r="D16" s="11"/>
    </row>
    <row r="17" spans="1:4" ht="21" customHeight="1">
      <c r="A17" s="4" t="s">
        <v>88</v>
      </c>
      <c r="B17" s="15" t="s">
        <v>25</v>
      </c>
      <c r="C17" s="19">
        <v>37000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28400</v>
      </c>
      <c r="D19" s="11"/>
    </row>
    <row r="20" spans="1:4" ht="21" customHeight="1">
      <c r="A20" s="4" t="s">
        <v>91</v>
      </c>
      <c r="B20" s="15" t="s">
        <v>27</v>
      </c>
      <c r="C20" s="19">
        <v>13000</v>
      </c>
      <c r="D20" s="11"/>
    </row>
    <row r="21" spans="1:4" ht="21" customHeight="1">
      <c r="A21" s="4" t="s">
        <v>92</v>
      </c>
      <c r="B21" s="15" t="s">
        <v>28</v>
      </c>
      <c r="C21" s="19">
        <v>199450</v>
      </c>
      <c r="D21" s="11"/>
    </row>
    <row r="22" spans="1:4" ht="31.5">
      <c r="A22" s="33" t="s">
        <v>144</v>
      </c>
      <c r="B22" s="14" t="s">
        <v>145</v>
      </c>
      <c r="C22" s="18">
        <v>2477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8804</v>
      </c>
      <c r="D23" s="11"/>
    </row>
    <row r="24" spans="1:4" ht="21" customHeight="1">
      <c r="A24" s="4" t="s">
        <v>31</v>
      </c>
      <c r="B24" s="16" t="s">
        <v>121</v>
      </c>
      <c r="C24" s="19">
        <v>857</v>
      </c>
      <c r="D24" s="11"/>
    </row>
    <row r="25" spans="1:4" ht="21" customHeight="1">
      <c r="A25" s="4" t="s">
        <v>32</v>
      </c>
      <c r="B25" s="16" t="s">
        <v>120</v>
      </c>
      <c r="C25" s="19">
        <v>1401</v>
      </c>
      <c r="D25" s="11"/>
    </row>
    <row r="26" spans="1:4" ht="21" customHeight="1">
      <c r="A26" s="4" t="s">
        <v>33</v>
      </c>
      <c r="B26" s="16" t="s">
        <v>34</v>
      </c>
      <c r="C26" s="19">
        <v>46</v>
      </c>
      <c r="D26" s="11"/>
    </row>
    <row r="27" spans="1:4" ht="21" customHeight="1">
      <c r="A27" s="4" t="s">
        <v>35</v>
      </c>
      <c r="B27" s="16" t="s">
        <v>36</v>
      </c>
      <c r="C27" s="19">
        <v>4195</v>
      </c>
      <c r="D27" s="11"/>
    </row>
    <row r="28" spans="1:4" ht="21" customHeight="1">
      <c r="A28" s="4" t="s">
        <v>37</v>
      </c>
      <c r="B28" s="16" t="s">
        <v>38</v>
      </c>
      <c r="C28" s="19">
        <v>886</v>
      </c>
      <c r="D28" s="11"/>
    </row>
    <row r="29" spans="1:4" ht="31.5" customHeight="1">
      <c r="A29" s="4" t="s">
        <v>41</v>
      </c>
      <c r="B29" s="16" t="s">
        <v>42</v>
      </c>
      <c r="C29" s="19">
        <v>611</v>
      </c>
      <c r="D29" s="11"/>
    </row>
    <row r="30" spans="1:4" ht="31.5" customHeight="1">
      <c r="A30" s="4" t="s">
        <v>43</v>
      </c>
      <c r="B30" s="16" t="s">
        <v>44</v>
      </c>
      <c r="C30" s="19">
        <v>540</v>
      </c>
      <c r="D30" s="11"/>
    </row>
    <row r="31" spans="1:4" ht="21" customHeight="1" thickBot="1">
      <c r="A31" s="8" t="s">
        <v>45</v>
      </c>
      <c r="B31" s="20" t="s">
        <v>46</v>
      </c>
      <c r="C31" s="21">
        <v>268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SheetLayoutView="100" workbookViewId="0" topLeftCell="A5">
      <selection activeCell="E31" sqref="E7:F31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119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2527836</v>
      </c>
      <c r="D6" s="11"/>
    </row>
    <row r="7" spans="1:4" ht="21" customHeight="1">
      <c r="A7" s="4" t="s">
        <v>80</v>
      </c>
      <c r="B7" s="15" t="s">
        <v>146</v>
      </c>
      <c r="C7" s="19">
        <v>322658</v>
      </c>
      <c r="D7" s="11"/>
    </row>
    <row r="8" spans="1:4" ht="21" customHeight="1">
      <c r="A8" s="44" t="s">
        <v>142</v>
      </c>
      <c r="B8" s="45" t="s">
        <v>143</v>
      </c>
      <c r="C8" s="49">
        <v>26491</v>
      </c>
      <c r="D8" s="11"/>
    </row>
    <row r="9" spans="1:4" ht="21" customHeight="1">
      <c r="A9" s="40" t="s">
        <v>148</v>
      </c>
      <c r="B9" s="41" t="s">
        <v>149</v>
      </c>
      <c r="C9" s="49">
        <v>8269</v>
      </c>
      <c r="D9" s="11"/>
    </row>
    <row r="10" spans="1:6" ht="21" customHeight="1">
      <c r="A10" s="4" t="s">
        <v>81</v>
      </c>
      <c r="B10" s="15" t="s">
        <v>18</v>
      </c>
      <c r="C10" s="19">
        <v>217246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1097400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82671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59729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43053</v>
      </c>
      <c r="D14" s="11"/>
      <c r="F14" s="57"/>
    </row>
    <row r="15" spans="1:6" ht="21" customHeight="1">
      <c r="A15" s="4" t="s">
        <v>86</v>
      </c>
      <c r="B15" s="15" t="s">
        <v>23</v>
      </c>
      <c r="C15" s="19">
        <v>76924</v>
      </c>
      <c r="D15" s="11"/>
      <c r="F15" s="57"/>
    </row>
    <row r="16" spans="1:6" ht="21" customHeight="1">
      <c r="A16" s="4" t="s">
        <v>87</v>
      </c>
      <c r="B16" s="15" t="s">
        <v>24</v>
      </c>
      <c r="C16" s="19">
        <v>0</v>
      </c>
      <c r="D16" s="11"/>
      <c r="F16" s="57"/>
    </row>
    <row r="17" spans="1:6" ht="21" customHeight="1">
      <c r="A17" s="4" t="s">
        <v>88</v>
      </c>
      <c r="B17" s="15" t="s">
        <v>25</v>
      </c>
      <c r="C17" s="19">
        <v>71792</v>
      </c>
      <c r="D17" s="11"/>
      <c r="F17" s="57"/>
    </row>
    <row r="18" spans="1:6" ht="21" customHeight="1">
      <c r="A18" s="4" t="s">
        <v>89</v>
      </c>
      <c r="B18" s="15" t="s">
        <v>155</v>
      </c>
      <c r="C18" s="19">
        <v>0</v>
      </c>
      <c r="D18" s="11"/>
      <c r="F18" s="57"/>
    </row>
    <row r="19" spans="1:6" ht="21" customHeight="1">
      <c r="A19" s="4" t="s">
        <v>90</v>
      </c>
      <c r="B19" s="15" t="s">
        <v>26</v>
      </c>
      <c r="C19" s="19">
        <v>71699</v>
      </c>
      <c r="D19" s="11"/>
      <c r="F19" s="57"/>
    </row>
    <row r="20" spans="1:6" ht="21" customHeight="1">
      <c r="A20" s="4" t="s">
        <v>91</v>
      </c>
      <c r="B20" s="15" t="s">
        <v>27</v>
      </c>
      <c r="C20" s="19">
        <v>34077</v>
      </c>
      <c r="D20" s="11"/>
      <c r="F20" s="57"/>
    </row>
    <row r="21" spans="1:6" ht="21" customHeight="1">
      <c r="A21" s="4" t="s">
        <v>92</v>
      </c>
      <c r="B21" s="15" t="s">
        <v>28</v>
      </c>
      <c r="C21" s="19">
        <v>450587</v>
      </c>
      <c r="D21" s="11"/>
      <c r="F21" s="57"/>
    </row>
    <row r="22" spans="1:6" ht="31.5">
      <c r="A22" s="33" t="s">
        <v>144</v>
      </c>
      <c r="B22" s="14" t="s">
        <v>145</v>
      </c>
      <c r="C22" s="18">
        <v>5732</v>
      </c>
      <c r="D22" s="11"/>
      <c r="F22" s="57"/>
    </row>
    <row r="23" spans="1:6" ht="21" customHeight="1">
      <c r="A23" s="3" t="s">
        <v>30</v>
      </c>
      <c r="B23" s="14" t="s">
        <v>105</v>
      </c>
      <c r="C23" s="18">
        <f>SUM(C24:C31)</f>
        <v>22571</v>
      </c>
      <c r="D23" s="11"/>
      <c r="F23" s="57"/>
    </row>
    <row r="24" spans="1:6" ht="21" customHeight="1">
      <c r="A24" s="4" t="s">
        <v>31</v>
      </c>
      <c r="B24" s="16" t="s">
        <v>121</v>
      </c>
      <c r="C24" s="19">
        <v>1030</v>
      </c>
      <c r="D24" s="11"/>
      <c r="F24" s="57"/>
    </row>
    <row r="25" spans="1:6" ht="21" customHeight="1">
      <c r="A25" s="4" t="s">
        <v>32</v>
      </c>
      <c r="B25" s="16" t="s">
        <v>120</v>
      </c>
      <c r="C25" s="19">
        <v>3360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93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11437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2462</v>
      </c>
      <c r="D28" s="11"/>
      <c r="F28" s="57"/>
    </row>
    <row r="29" spans="1:6" ht="31.5" customHeight="1">
      <c r="A29" s="4" t="s">
        <v>41</v>
      </c>
      <c r="B29" s="16" t="s">
        <v>42</v>
      </c>
      <c r="C29" s="19">
        <v>3021</v>
      </c>
      <c r="D29" s="11"/>
      <c r="F29" s="57"/>
    </row>
    <row r="30" spans="1:6" ht="31.5" customHeight="1">
      <c r="A30" s="4" t="s">
        <v>43</v>
      </c>
      <c r="B30" s="16" t="s">
        <v>44</v>
      </c>
      <c r="C30" s="19">
        <v>935</v>
      </c>
      <c r="D30" s="11"/>
      <c r="F30" s="57"/>
    </row>
    <row r="31" spans="1:6" ht="21" customHeight="1" thickBot="1">
      <c r="A31" s="8" t="s">
        <v>45</v>
      </c>
      <c r="B31" s="20" t="s">
        <v>46</v>
      </c>
      <c r="C31" s="21">
        <v>233</v>
      </c>
      <c r="D31" s="11"/>
      <c r="F31" s="57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workbookViewId="0" topLeftCell="A6">
      <selection activeCell="B7" sqref="B7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97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4" ht="39" customHeight="1" thickBot="1">
      <c r="A4" s="65" t="s">
        <v>0</v>
      </c>
      <c r="B4" s="66"/>
      <c r="C4" s="10" t="s">
        <v>99</v>
      </c>
      <c r="D4" s="12"/>
    </row>
    <row r="5" spans="1:4" ht="27.75" customHeight="1" thickBot="1">
      <c r="A5" s="67"/>
      <c r="B5" s="68"/>
      <c r="C5" s="25" t="s">
        <v>100</v>
      </c>
      <c r="D5" s="13"/>
    </row>
    <row r="6" spans="1:4" ht="21" customHeight="1">
      <c r="A6" s="22" t="s">
        <v>16</v>
      </c>
      <c r="B6" s="26" t="s">
        <v>103</v>
      </c>
      <c r="C6" s="18">
        <f>SUM(C7:C21)-C8-C9</f>
        <v>1275901</v>
      </c>
      <c r="D6" s="11"/>
    </row>
    <row r="7" spans="1:5" ht="21" customHeight="1">
      <c r="A7" s="4" t="s">
        <v>80</v>
      </c>
      <c r="B7" s="15" t="s">
        <v>146</v>
      </c>
      <c r="C7" s="19">
        <v>163145</v>
      </c>
      <c r="D7" s="56"/>
      <c r="E7" s="56"/>
    </row>
    <row r="8" spans="1:5" ht="21" customHeight="1">
      <c r="A8" s="44" t="s">
        <v>142</v>
      </c>
      <c r="B8" s="45" t="s">
        <v>143</v>
      </c>
      <c r="C8" s="49">
        <v>13516</v>
      </c>
      <c r="D8" s="56"/>
      <c r="E8" s="56"/>
    </row>
    <row r="9" spans="1:5" ht="21" customHeight="1">
      <c r="A9" s="40" t="s">
        <v>148</v>
      </c>
      <c r="B9" s="41" t="s">
        <v>149</v>
      </c>
      <c r="C9" s="49">
        <v>4213</v>
      </c>
      <c r="D9" s="56"/>
      <c r="E9" s="56"/>
    </row>
    <row r="10" spans="1:5" ht="21" customHeight="1">
      <c r="A10" s="4" t="s">
        <v>81</v>
      </c>
      <c r="B10" s="15" t="s">
        <v>18</v>
      </c>
      <c r="C10" s="19">
        <v>93649</v>
      </c>
      <c r="D10" s="56"/>
      <c r="E10" s="56"/>
    </row>
    <row r="11" spans="1:5" ht="21" customHeight="1">
      <c r="A11" s="4" t="s">
        <v>82</v>
      </c>
      <c r="B11" s="15" t="s">
        <v>19</v>
      </c>
      <c r="C11" s="19">
        <v>538612</v>
      </c>
      <c r="D11" s="56"/>
      <c r="E11" s="56"/>
    </row>
    <row r="12" spans="1:5" ht="21" customHeight="1">
      <c r="A12" s="4" t="s">
        <v>83</v>
      </c>
      <c r="B12" s="15" t="s">
        <v>20</v>
      </c>
      <c r="C12" s="19">
        <v>35462</v>
      </c>
      <c r="D12" s="56"/>
      <c r="E12" s="56"/>
    </row>
    <row r="13" spans="1:5" ht="21" customHeight="1">
      <c r="A13" s="4" t="s">
        <v>84</v>
      </c>
      <c r="B13" s="15" t="s">
        <v>21</v>
      </c>
      <c r="C13" s="19">
        <v>32316</v>
      </c>
      <c r="D13" s="56"/>
      <c r="E13" s="56"/>
    </row>
    <row r="14" spans="1:5" ht="21" customHeight="1">
      <c r="A14" s="4" t="s">
        <v>85</v>
      </c>
      <c r="B14" s="15" t="s">
        <v>22</v>
      </c>
      <c r="C14" s="19">
        <v>10337</v>
      </c>
      <c r="D14" s="56"/>
      <c r="E14" s="56"/>
    </row>
    <row r="15" spans="1:5" ht="21" customHeight="1">
      <c r="A15" s="4" t="s">
        <v>86</v>
      </c>
      <c r="B15" s="15" t="s">
        <v>23</v>
      </c>
      <c r="C15" s="19">
        <v>38321</v>
      </c>
      <c r="D15" s="56"/>
      <c r="E15" s="56"/>
    </row>
    <row r="16" spans="1:5" ht="21" customHeight="1">
      <c r="A16" s="4" t="s">
        <v>87</v>
      </c>
      <c r="B16" s="15" t="s">
        <v>24</v>
      </c>
      <c r="C16" s="19">
        <v>55200</v>
      </c>
      <c r="D16" s="56"/>
      <c r="E16" s="56"/>
    </row>
    <row r="17" spans="1:5" ht="21" customHeight="1">
      <c r="A17" s="4" t="s">
        <v>88</v>
      </c>
      <c r="B17" s="15" t="s">
        <v>25</v>
      </c>
      <c r="C17" s="19">
        <v>50295</v>
      </c>
      <c r="D17" s="56"/>
      <c r="E17" s="56"/>
    </row>
    <row r="18" spans="1:5" ht="21" customHeight="1">
      <c r="A18" s="4" t="s">
        <v>89</v>
      </c>
      <c r="B18" s="15" t="s">
        <v>155</v>
      </c>
      <c r="C18" s="19">
        <v>0</v>
      </c>
      <c r="D18" s="56"/>
      <c r="E18" s="56"/>
    </row>
    <row r="19" spans="1:5" ht="21" customHeight="1">
      <c r="A19" s="4" t="s">
        <v>90</v>
      </c>
      <c r="B19" s="15" t="s">
        <v>26</v>
      </c>
      <c r="C19" s="19">
        <v>26048</v>
      </c>
      <c r="D19" s="56"/>
      <c r="E19" s="56"/>
    </row>
    <row r="20" spans="1:5" ht="21" customHeight="1">
      <c r="A20" s="4" t="s">
        <v>91</v>
      </c>
      <c r="B20" s="15" t="s">
        <v>27</v>
      </c>
      <c r="C20" s="19">
        <v>15331</v>
      </c>
      <c r="D20" s="56"/>
      <c r="E20" s="56"/>
    </row>
    <row r="21" spans="1:5" ht="21" customHeight="1">
      <c r="A21" s="4" t="s">
        <v>92</v>
      </c>
      <c r="B21" s="15" t="s">
        <v>28</v>
      </c>
      <c r="C21" s="19">
        <v>217185</v>
      </c>
      <c r="D21" s="56"/>
      <c r="E21" s="56"/>
    </row>
    <row r="22" spans="1:5" ht="31.5">
      <c r="A22" s="33" t="s">
        <v>144</v>
      </c>
      <c r="B22" s="14" t="s">
        <v>145</v>
      </c>
      <c r="C22" s="18">
        <v>2925</v>
      </c>
      <c r="D22" s="56"/>
      <c r="E22" s="56"/>
    </row>
    <row r="23" spans="1:5" ht="21" customHeight="1">
      <c r="A23" s="3" t="s">
        <v>30</v>
      </c>
      <c r="B23" s="14" t="s">
        <v>105</v>
      </c>
      <c r="C23" s="18">
        <f>SUM(C24:C31)</f>
        <v>12281</v>
      </c>
      <c r="D23" s="56"/>
      <c r="E23" s="56"/>
    </row>
    <row r="24" spans="1:5" ht="21" customHeight="1">
      <c r="A24" s="4" t="s">
        <v>31</v>
      </c>
      <c r="B24" s="16" t="s">
        <v>121</v>
      </c>
      <c r="C24" s="19">
        <v>492</v>
      </c>
      <c r="D24" s="56"/>
      <c r="E24" s="56"/>
    </row>
    <row r="25" spans="1:5" ht="21" customHeight="1">
      <c r="A25" s="4" t="s">
        <v>32</v>
      </c>
      <c r="B25" s="16" t="s">
        <v>120</v>
      </c>
      <c r="C25" s="19">
        <v>1870</v>
      </c>
      <c r="D25" s="56"/>
      <c r="E25" s="56"/>
    </row>
    <row r="26" spans="1:5" ht="21" customHeight="1">
      <c r="A26" s="4" t="s">
        <v>33</v>
      </c>
      <c r="B26" s="16" t="s">
        <v>34</v>
      </c>
      <c r="C26" s="19">
        <v>93</v>
      </c>
      <c r="D26" s="56"/>
      <c r="E26" s="56"/>
    </row>
    <row r="27" spans="1:5" ht="21" customHeight="1">
      <c r="A27" s="4" t="s">
        <v>35</v>
      </c>
      <c r="B27" s="16" t="s">
        <v>36</v>
      </c>
      <c r="C27" s="19">
        <v>6938</v>
      </c>
      <c r="D27" s="56"/>
      <c r="E27" s="56"/>
    </row>
    <row r="28" spans="1:5" ht="21" customHeight="1">
      <c r="A28" s="4" t="s">
        <v>37</v>
      </c>
      <c r="B28" s="16" t="s">
        <v>38</v>
      </c>
      <c r="C28" s="19">
        <v>1466</v>
      </c>
      <c r="D28" s="56"/>
      <c r="E28" s="56"/>
    </row>
    <row r="29" spans="1:5" ht="31.5" customHeight="1">
      <c r="A29" s="4" t="s">
        <v>41</v>
      </c>
      <c r="B29" s="16" t="s">
        <v>42</v>
      </c>
      <c r="C29" s="19">
        <v>889</v>
      </c>
      <c r="D29" s="56"/>
      <c r="E29" s="56"/>
    </row>
    <row r="30" spans="1:5" ht="31.5" customHeight="1">
      <c r="A30" s="4" t="s">
        <v>43</v>
      </c>
      <c r="B30" s="16" t="s">
        <v>44</v>
      </c>
      <c r="C30" s="19">
        <v>322</v>
      </c>
      <c r="D30" s="56"/>
      <c r="E30" s="56"/>
    </row>
    <row r="31" spans="1:5" ht="21" customHeight="1" thickBot="1">
      <c r="A31" s="8" t="s">
        <v>45</v>
      </c>
      <c r="B31" s="20" t="s">
        <v>46</v>
      </c>
      <c r="C31" s="21">
        <v>211</v>
      </c>
      <c r="D31" s="56"/>
      <c r="E31" s="56"/>
    </row>
    <row r="32" spans="1:5" ht="12.75">
      <c r="A32" s="2"/>
      <c r="B32" s="2"/>
      <c r="C32" s="9"/>
      <c r="D32" s="11"/>
      <c r="E32" s="2"/>
    </row>
    <row r="33" spans="3:5" ht="12.75">
      <c r="C33" s="6"/>
      <c r="D33" s="11"/>
      <c r="E33" s="2"/>
    </row>
    <row r="34" spans="3:5" ht="12.75">
      <c r="C34" s="6"/>
      <c r="D34" s="9"/>
      <c r="E34" s="2"/>
    </row>
    <row r="35" spans="3:5" ht="12.75">
      <c r="C35" s="6"/>
      <c r="D35" s="9"/>
      <c r="E35" s="2"/>
    </row>
    <row r="36" spans="3:5" ht="12.75">
      <c r="C36" s="6"/>
      <c r="D36" s="9"/>
      <c r="E36" s="2"/>
    </row>
    <row r="37" spans="3:5" ht="12.75">
      <c r="C37" s="6"/>
      <c r="D37" s="9"/>
      <c r="E37" s="2"/>
    </row>
    <row r="38" spans="3:5" ht="12.75">
      <c r="C38" s="6"/>
      <c r="D38" s="9"/>
      <c r="E38" s="2"/>
    </row>
    <row r="39" spans="3:5" ht="12.75">
      <c r="C39" s="6"/>
      <c r="D39" s="9"/>
      <c r="E39" s="2"/>
    </row>
    <row r="40" spans="3:5" ht="12.75">
      <c r="C40" s="6"/>
      <c r="D40" s="9"/>
      <c r="E40" s="2"/>
    </row>
    <row r="41" spans="3:5" ht="12.75">
      <c r="C41" s="6"/>
      <c r="D41" s="9"/>
      <c r="E41" s="2"/>
    </row>
    <row r="42" spans="3:5" ht="12.75">
      <c r="C42" s="6"/>
      <c r="D42" s="9"/>
      <c r="E42" s="2"/>
    </row>
    <row r="43" spans="3:5" ht="12.75">
      <c r="C43" s="6"/>
      <c r="D43" s="9"/>
      <c r="E43" s="2"/>
    </row>
    <row r="44" spans="3:5" ht="12.75">
      <c r="C44" s="6"/>
      <c r="D44" s="9"/>
      <c r="E44" s="2"/>
    </row>
    <row r="45" spans="3:5" ht="12.75">
      <c r="C45" s="6"/>
      <c r="D45" s="9"/>
      <c r="E45" s="2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  <row r="49" ht="12.75">
      <c r="D49" s="9"/>
    </row>
    <row r="50" ht="12.75">
      <c r="D50" s="9"/>
    </row>
  </sheetData>
  <mergeCells count="4">
    <mergeCell ref="A4:B5"/>
    <mergeCell ref="A1:C1"/>
    <mergeCell ref="A2:C2"/>
    <mergeCell ref="A3:C3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SheetLayoutView="50" workbookViewId="0" topLeftCell="A1">
      <selection activeCell="B6" sqref="B6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102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6"/>
      <c r="C4" s="10" t="s">
        <v>136</v>
      </c>
    </row>
    <row r="5" spans="1:3" ht="27.75" customHeight="1" thickBot="1">
      <c r="A5" s="67"/>
      <c r="B5" s="68"/>
      <c r="C5" s="25" t="s">
        <v>100</v>
      </c>
    </row>
    <row r="6" spans="1:4" ht="21" customHeight="1">
      <c r="A6" s="22" t="s">
        <v>16</v>
      </c>
      <c r="B6" s="26" t="s">
        <v>103</v>
      </c>
      <c r="C6" s="24">
        <f>SUM(C7:C11)-C8</f>
        <v>362114</v>
      </c>
      <c r="D6" s="11"/>
    </row>
    <row r="7" spans="1:4" ht="21" customHeight="1">
      <c r="A7" s="4" t="s">
        <v>86</v>
      </c>
      <c r="B7" s="15" t="s">
        <v>157</v>
      </c>
      <c r="C7" s="53">
        <v>5000</v>
      </c>
      <c r="D7" s="11"/>
    </row>
    <row r="8" spans="1:4" ht="22.5">
      <c r="A8" s="40" t="s">
        <v>153</v>
      </c>
      <c r="B8" s="41" t="s">
        <v>154</v>
      </c>
      <c r="C8" s="54">
        <v>5000</v>
      </c>
      <c r="D8" s="11"/>
    </row>
    <row r="9" spans="1:4" ht="21" customHeight="1">
      <c r="A9" s="4" t="s">
        <v>92</v>
      </c>
      <c r="B9" s="15" t="s">
        <v>28</v>
      </c>
      <c r="C9" s="53">
        <v>81494</v>
      </c>
      <c r="D9" s="11"/>
    </row>
    <row r="10" spans="1:6" ht="21" customHeight="1">
      <c r="A10" s="4" t="s">
        <v>93</v>
      </c>
      <c r="B10" s="15" t="s">
        <v>127</v>
      </c>
      <c r="C10" s="19">
        <v>75620</v>
      </c>
      <c r="D10" s="11"/>
      <c r="F10" s="57"/>
    </row>
    <row r="11" spans="1:4" ht="47.25">
      <c r="A11" s="4" t="s">
        <v>150</v>
      </c>
      <c r="B11" s="15" t="s">
        <v>151</v>
      </c>
      <c r="C11" s="50">
        <v>200000</v>
      </c>
      <c r="D11" s="11"/>
    </row>
    <row r="12" spans="1:4" ht="21" customHeight="1">
      <c r="A12" s="3" t="s">
        <v>30</v>
      </c>
      <c r="B12" s="14" t="s">
        <v>105</v>
      </c>
      <c r="C12" s="18">
        <f>SUM(C13:C21)</f>
        <v>57998</v>
      </c>
      <c r="D12" s="11"/>
    </row>
    <row r="13" spans="1:6" ht="21" customHeight="1">
      <c r="A13" s="4" t="s">
        <v>31</v>
      </c>
      <c r="B13" s="16" t="s">
        <v>121</v>
      </c>
      <c r="C13" s="19">
        <v>7650</v>
      </c>
      <c r="D13" s="11"/>
      <c r="F13" s="57"/>
    </row>
    <row r="14" spans="1:6" ht="21" customHeight="1">
      <c r="A14" s="4" t="s">
        <v>32</v>
      </c>
      <c r="B14" s="16" t="s">
        <v>120</v>
      </c>
      <c r="C14" s="19">
        <v>20190</v>
      </c>
      <c r="D14" s="11"/>
      <c r="F14" s="57"/>
    </row>
    <row r="15" spans="1:6" ht="21" customHeight="1">
      <c r="A15" s="4" t="s">
        <v>33</v>
      </c>
      <c r="B15" s="16" t="s">
        <v>34</v>
      </c>
      <c r="C15" s="19">
        <v>3528</v>
      </c>
      <c r="D15" s="11"/>
      <c r="F15" s="57"/>
    </row>
    <row r="16" spans="1:6" ht="21" customHeight="1">
      <c r="A16" s="4" t="s">
        <v>35</v>
      </c>
      <c r="B16" s="16" t="s">
        <v>36</v>
      </c>
      <c r="C16" s="19">
        <v>13932</v>
      </c>
      <c r="D16" s="11"/>
      <c r="F16" s="57"/>
    </row>
    <row r="17" spans="1:6" ht="21" customHeight="1">
      <c r="A17" s="4" t="s">
        <v>37</v>
      </c>
      <c r="B17" s="16" t="s">
        <v>38</v>
      </c>
      <c r="C17" s="19">
        <v>2716</v>
      </c>
      <c r="D17" s="11"/>
      <c r="F17" s="57"/>
    </row>
    <row r="18" spans="1:6" ht="21" customHeight="1">
      <c r="A18" s="4" t="s">
        <v>39</v>
      </c>
      <c r="B18" s="16" t="s">
        <v>40</v>
      </c>
      <c r="C18" s="19">
        <v>600</v>
      </c>
      <c r="D18" s="11"/>
      <c r="F18" s="57"/>
    </row>
    <row r="19" spans="1:6" ht="31.5" customHeight="1">
      <c r="A19" s="4" t="s">
        <v>41</v>
      </c>
      <c r="B19" s="16" t="s">
        <v>42</v>
      </c>
      <c r="C19" s="19">
        <v>4632</v>
      </c>
      <c r="D19" s="11"/>
      <c r="F19" s="57"/>
    </row>
    <row r="20" spans="1:6" ht="31.5">
      <c r="A20" s="4" t="s">
        <v>43</v>
      </c>
      <c r="B20" s="16" t="s">
        <v>44</v>
      </c>
      <c r="C20" s="19">
        <v>2000</v>
      </c>
      <c r="D20" s="11"/>
      <c r="F20" s="57"/>
    </row>
    <row r="21" spans="1:6" ht="21" customHeight="1" thickBot="1">
      <c r="A21" s="8" t="s">
        <v>45</v>
      </c>
      <c r="B21" s="20" t="s">
        <v>46</v>
      </c>
      <c r="C21" s="21">
        <v>2750</v>
      </c>
      <c r="D21" s="11"/>
      <c r="F21" s="57"/>
    </row>
    <row r="22" spans="3:4" ht="12.75">
      <c r="C22" s="6"/>
      <c r="D22" s="9"/>
    </row>
    <row r="23" spans="3:4" ht="12.75">
      <c r="C23" s="6"/>
      <c r="D23" s="9"/>
    </row>
    <row r="24" spans="3:4" ht="12.75">
      <c r="C24" s="6"/>
      <c r="D24" s="9"/>
    </row>
    <row r="25" spans="3:4" ht="12.75">
      <c r="C25" s="6"/>
      <c r="D25" s="9"/>
    </row>
    <row r="26" spans="3:4" ht="12.75">
      <c r="C26" s="6"/>
      <c r="D26" s="9"/>
    </row>
    <row r="27" spans="3:4" ht="12.75">
      <c r="C27" s="6"/>
      <c r="D27" s="9"/>
    </row>
    <row r="28" spans="3:4" ht="12.75">
      <c r="C28" s="6"/>
      <c r="D28" s="9"/>
    </row>
    <row r="29" spans="3:4" ht="12.75">
      <c r="C29" s="6"/>
      <c r="D29" s="9"/>
    </row>
    <row r="30" spans="3:4" ht="12.75">
      <c r="C30" s="6"/>
      <c r="D30" s="9"/>
    </row>
    <row r="31" spans="3:4" ht="12.75">
      <c r="C31" s="6"/>
      <c r="D31" s="9"/>
    </row>
    <row r="32" spans="3:4" ht="12.75">
      <c r="C32" s="6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SheetLayoutView="100" workbookViewId="0" topLeftCell="A20">
      <selection activeCell="C23" sqref="C23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104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2218529</v>
      </c>
      <c r="D6" s="46"/>
    </row>
    <row r="7" spans="1:4" ht="21" customHeight="1">
      <c r="A7" s="4" t="s">
        <v>80</v>
      </c>
      <c r="B7" s="15" t="s">
        <v>146</v>
      </c>
      <c r="C7" s="19">
        <v>274900</v>
      </c>
      <c r="D7" s="11"/>
    </row>
    <row r="8" spans="1:4" ht="21" customHeight="1">
      <c r="A8" s="44" t="s">
        <v>142</v>
      </c>
      <c r="B8" s="45" t="s">
        <v>143</v>
      </c>
      <c r="C8" s="49">
        <v>22707</v>
      </c>
      <c r="D8" s="11"/>
    </row>
    <row r="9" spans="1:4" ht="21" customHeight="1">
      <c r="A9" s="40" t="s">
        <v>148</v>
      </c>
      <c r="B9" s="41" t="s">
        <v>149</v>
      </c>
      <c r="C9" s="49">
        <v>7087</v>
      </c>
      <c r="D9" s="11"/>
    </row>
    <row r="10" spans="1:4" ht="21" customHeight="1">
      <c r="A10" s="4" t="s">
        <v>81</v>
      </c>
      <c r="B10" s="15" t="s">
        <v>18</v>
      </c>
      <c r="C10" s="19">
        <v>170762</v>
      </c>
      <c r="D10" s="11"/>
    </row>
    <row r="11" spans="1:4" ht="21" customHeight="1">
      <c r="A11" s="4" t="s">
        <v>82</v>
      </c>
      <c r="B11" s="15" t="s">
        <v>19</v>
      </c>
      <c r="C11" s="19">
        <v>874886</v>
      </c>
      <c r="D11" s="11"/>
    </row>
    <row r="12" spans="1:4" ht="21" customHeight="1">
      <c r="A12" s="4" t="s">
        <v>83</v>
      </c>
      <c r="B12" s="15" t="s">
        <v>20</v>
      </c>
      <c r="C12" s="19">
        <v>67221</v>
      </c>
      <c r="D12" s="11"/>
    </row>
    <row r="13" spans="1:4" ht="21" customHeight="1">
      <c r="A13" s="4" t="s">
        <v>84</v>
      </c>
      <c r="B13" s="15" t="s">
        <v>21</v>
      </c>
      <c r="C13" s="19">
        <v>59191</v>
      </c>
      <c r="D13" s="11"/>
    </row>
    <row r="14" spans="1:4" ht="21" customHeight="1">
      <c r="A14" s="4" t="s">
        <v>85</v>
      </c>
      <c r="B14" s="15" t="s">
        <v>22</v>
      </c>
      <c r="C14" s="19">
        <v>31715</v>
      </c>
      <c r="D14" s="11"/>
    </row>
    <row r="15" spans="1:4" ht="21" customHeight="1">
      <c r="A15" s="4" t="s">
        <v>86</v>
      </c>
      <c r="B15" s="15" t="s">
        <v>23</v>
      </c>
      <c r="C15" s="19">
        <v>61606</v>
      </c>
      <c r="D15" s="11"/>
    </row>
    <row r="16" spans="1:4" ht="21" customHeight="1">
      <c r="A16" s="4" t="s">
        <v>87</v>
      </c>
      <c r="B16" s="15" t="s">
        <v>24</v>
      </c>
      <c r="C16" s="19">
        <v>52936</v>
      </c>
      <c r="D16" s="11"/>
    </row>
    <row r="17" spans="1:4" ht="21" customHeight="1">
      <c r="A17" s="4" t="s">
        <v>88</v>
      </c>
      <c r="B17" s="15" t="s">
        <v>25</v>
      </c>
      <c r="C17" s="19">
        <v>67742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66597</v>
      </c>
      <c r="D19" s="11"/>
    </row>
    <row r="20" spans="1:4" ht="21" customHeight="1">
      <c r="A20" s="4" t="s">
        <v>91</v>
      </c>
      <c r="B20" s="15" t="s">
        <v>27</v>
      </c>
      <c r="C20" s="19">
        <v>28210</v>
      </c>
      <c r="D20" s="11"/>
    </row>
    <row r="21" spans="1:4" ht="21" customHeight="1">
      <c r="A21" s="4" t="s">
        <v>92</v>
      </c>
      <c r="B21" s="15" t="s">
        <v>28</v>
      </c>
      <c r="C21" s="19">
        <v>462763</v>
      </c>
      <c r="D21" s="11"/>
    </row>
    <row r="22" spans="1:4" ht="31.5">
      <c r="A22" s="33" t="s">
        <v>144</v>
      </c>
      <c r="B22" s="14" t="s">
        <v>145</v>
      </c>
      <c r="C22" s="18">
        <v>4914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18436</v>
      </c>
      <c r="D23" s="11"/>
    </row>
    <row r="24" spans="1:6" ht="21" customHeight="1">
      <c r="A24" s="4" t="s">
        <v>31</v>
      </c>
      <c r="B24" s="16" t="s">
        <v>121</v>
      </c>
      <c r="C24" s="19">
        <v>904</v>
      </c>
      <c r="D24" s="11"/>
      <c r="F24" s="57"/>
    </row>
    <row r="25" spans="1:6" ht="21" customHeight="1">
      <c r="A25" s="4" t="s">
        <v>32</v>
      </c>
      <c r="B25" s="16" t="s">
        <v>120</v>
      </c>
      <c r="C25" s="19">
        <v>2356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139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11039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2327</v>
      </c>
      <c r="D28" s="11"/>
      <c r="F28" s="57"/>
    </row>
    <row r="29" spans="1:6" ht="31.5" customHeight="1">
      <c r="A29" s="4" t="s">
        <v>41</v>
      </c>
      <c r="B29" s="16" t="s">
        <v>42</v>
      </c>
      <c r="C29" s="19">
        <v>699</v>
      </c>
      <c r="D29" s="11"/>
      <c r="F29" s="57"/>
    </row>
    <row r="30" spans="1:4" ht="31.5">
      <c r="A30" s="4" t="s">
        <v>43</v>
      </c>
      <c r="B30" s="16" t="s">
        <v>44</v>
      </c>
      <c r="C30" s="19">
        <v>700</v>
      </c>
      <c r="D30" s="11"/>
    </row>
    <row r="31" spans="1:4" ht="21" customHeight="1" thickBot="1">
      <c r="A31" s="8" t="s">
        <v>45</v>
      </c>
      <c r="B31" s="20" t="s">
        <v>46</v>
      </c>
      <c r="C31" s="21">
        <v>272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SheetLayoutView="100" workbookViewId="0" topLeftCell="A6">
      <selection activeCell="C22" sqref="C22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106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1589312</v>
      </c>
      <c r="D6" s="11"/>
    </row>
    <row r="7" spans="1:4" ht="21" customHeight="1">
      <c r="A7" s="4" t="s">
        <v>80</v>
      </c>
      <c r="B7" s="15" t="s">
        <v>146</v>
      </c>
      <c r="C7" s="19">
        <v>199614</v>
      </c>
      <c r="D7" s="11"/>
    </row>
    <row r="8" spans="1:4" ht="21" customHeight="1">
      <c r="A8" s="44" t="s">
        <v>142</v>
      </c>
      <c r="B8" s="45" t="s">
        <v>143</v>
      </c>
      <c r="C8" s="49">
        <v>16519</v>
      </c>
      <c r="D8" s="11"/>
    </row>
    <row r="9" spans="1:4" ht="21" customHeight="1">
      <c r="A9" s="40" t="s">
        <v>148</v>
      </c>
      <c r="B9" s="41" t="s">
        <v>149</v>
      </c>
      <c r="C9" s="49">
        <v>5153</v>
      </c>
      <c r="D9" s="11"/>
    </row>
    <row r="10" spans="1:4" ht="21" customHeight="1">
      <c r="A10" s="4" t="s">
        <v>81</v>
      </c>
      <c r="B10" s="15" t="s">
        <v>18</v>
      </c>
      <c r="C10" s="19">
        <v>135526</v>
      </c>
      <c r="D10" s="11"/>
    </row>
    <row r="11" spans="1:4" ht="21" customHeight="1">
      <c r="A11" s="4" t="s">
        <v>82</v>
      </c>
      <c r="B11" s="15" t="s">
        <v>19</v>
      </c>
      <c r="C11" s="19">
        <v>599042</v>
      </c>
      <c r="D11" s="11"/>
    </row>
    <row r="12" spans="1:4" ht="21" customHeight="1">
      <c r="A12" s="4" t="s">
        <v>83</v>
      </c>
      <c r="B12" s="15" t="s">
        <v>20</v>
      </c>
      <c r="C12" s="19">
        <v>45241</v>
      </c>
      <c r="D12" s="11"/>
    </row>
    <row r="13" spans="1:4" ht="21" customHeight="1">
      <c r="A13" s="4" t="s">
        <v>84</v>
      </c>
      <c r="B13" s="15" t="s">
        <v>21</v>
      </c>
      <c r="C13" s="19">
        <v>37771</v>
      </c>
      <c r="D13" s="11"/>
    </row>
    <row r="14" spans="1:4" ht="21" customHeight="1">
      <c r="A14" s="4" t="s">
        <v>85</v>
      </c>
      <c r="B14" s="15" t="s">
        <v>22</v>
      </c>
      <c r="C14" s="19">
        <v>25730</v>
      </c>
      <c r="D14" s="11"/>
    </row>
    <row r="15" spans="1:4" ht="21" customHeight="1">
      <c r="A15" s="4" t="s">
        <v>86</v>
      </c>
      <c r="B15" s="15" t="s">
        <v>23</v>
      </c>
      <c r="C15" s="19">
        <v>60064</v>
      </c>
      <c r="D15" s="11"/>
    </row>
    <row r="16" spans="1:4" ht="21" customHeight="1">
      <c r="A16" s="4" t="s">
        <v>87</v>
      </c>
      <c r="B16" s="15" t="s">
        <v>24</v>
      </c>
      <c r="C16" s="19">
        <v>55174</v>
      </c>
      <c r="D16" s="11"/>
    </row>
    <row r="17" spans="1:4" ht="21" customHeight="1">
      <c r="A17" s="4" t="s">
        <v>88</v>
      </c>
      <c r="B17" s="15" t="s">
        <v>25</v>
      </c>
      <c r="C17" s="19">
        <v>42428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6" ht="21" customHeight="1">
      <c r="A19" s="4" t="s">
        <v>90</v>
      </c>
      <c r="B19" s="15" t="s">
        <v>26</v>
      </c>
      <c r="C19" s="19">
        <v>39698</v>
      </c>
      <c r="D19" s="11"/>
      <c r="F19" s="57"/>
    </row>
    <row r="20" spans="1:6" ht="21" customHeight="1">
      <c r="A20" s="4" t="s">
        <v>91</v>
      </c>
      <c r="B20" s="15" t="s">
        <v>27</v>
      </c>
      <c r="C20" s="19">
        <v>14373</v>
      </c>
      <c r="D20" s="11"/>
      <c r="F20" s="57"/>
    </row>
    <row r="21" spans="1:6" ht="21" customHeight="1">
      <c r="A21" s="4" t="s">
        <v>92</v>
      </c>
      <c r="B21" s="15" t="s">
        <v>28</v>
      </c>
      <c r="C21" s="19">
        <v>334651</v>
      </c>
      <c r="D21" s="11"/>
      <c r="F21" s="57"/>
    </row>
    <row r="22" spans="1:4" ht="31.5">
      <c r="A22" s="33" t="s">
        <v>144</v>
      </c>
      <c r="B22" s="14" t="s">
        <v>145</v>
      </c>
      <c r="C22" s="18">
        <v>3575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14597</v>
      </c>
      <c r="D23" s="11"/>
    </row>
    <row r="24" spans="1:6" ht="21" customHeight="1">
      <c r="A24" s="4" t="s">
        <v>31</v>
      </c>
      <c r="B24" s="16" t="s">
        <v>121</v>
      </c>
      <c r="C24" s="19">
        <v>706</v>
      </c>
      <c r="D24" s="11"/>
      <c r="F24" s="57"/>
    </row>
    <row r="25" spans="1:6" ht="21" customHeight="1">
      <c r="A25" s="4" t="s">
        <v>32</v>
      </c>
      <c r="B25" s="16" t="s">
        <v>120</v>
      </c>
      <c r="C25" s="19">
        <v>1919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93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7787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1646</v>
      </c>
      <c r="D28" s="11"/>
      <c r="F28" s="57"/>
    </row>
    <row r="29" spans="1:6" ht="31.5" customHeight="1">
      <c r="A29" s="4" t="s">
        <v>41</v>
      </c>
      <c r="B29" s="16" t="s">
        <v>42</v>
      </c>
      <c r="C29" s="19">
        <v>1841</v>
      </c>
      <c r="D29" s="11"/>
      <c r="F29" s="57"/>
    </row>
    <row r="30" spans="1:4" ht="31.5" customHeight="1">
      <c r="A30" s="4" t="s">
        <v>43</v>
      </c>
      <c r="B30" s="16" t="s">
        <v>44</v>
      </c>
      <c r="C30" s="19">
        <v>313</v>
      </c>
      <c r="D30" s="11"/>
    </row>
    <row r="31" spans="1:4" ht="21" customHeight="1" thickBot="1">
      <c r="A31" s="8" t="s">
        <v>45</v>
      </c>
      <c r="B31" s="20" t="s">
        <v>46</v>
      </c>
      <c r="C31" s="21">
        <v>292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SheetLayoutView="100" workbookViewId="0" topLeftCell="A19">
      <selection activeCell="E24" sqref="E24:F28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107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1610462</v>
      </c>
      <c r="D6" s="11"/>
    </row>
    <row r="7" spans="1:4" ht="21" customHeight="1">
      <c r="A7" s="4" t="s">
        <v>80</v>
      </c>
      <c r="B7" s="15" t="s">
        <v>146</v>
      </c>
      <c r="C7" s="19">
        <v>213714</v>
      </c>
      <c r="D7" s="11"/>
    </row>
    <row r="8" spans="1:4" ht="21" customHeight="1">
      <c r="A8" s="44" t="s">
        <v>142</v>
      </c>
      <c r="B8" s="45" t="s">
        <v>143</v>
      </c>
      <c r="C8" s="49">
        <v>17691</v>
      </c>
      <c r="D8" s="11"/>
    </row>
    <row r="9" spans="1:4" ht="21" customHeight="1">
      <c r="A9" s="40" t="s">
        <v>148</v>
      </c>
      <c r="B9" s="41" t="s">
        <v>149</v>
      </c>
      <c r="C9" s="49">
        <v>5523</v>
      </c>
      <c r="D9" s="11"/>
    </row>
    <row r="10" spans="1:4" ht="21" customHeight="1">
      <c r="A10" s="4" t="s">
        <v>81</v>
      </c>
      <c r="B10" s="15" t="s">
        <v>18</v>
      </c>
      <c r="C10" s="19">
        <v>86122</v>
      </c>
      <c r="D10" s="11"/>
    </row>
    <row r="11" spans="1:6" ht="21" customHeight="1">
      <c r="A11" s="4" t="s">
        <v>82</v>
      </c>
      <c r="B11" s="15" t="s">
        <v>19</v>
      </c>
      <c r="C11" s="19">
        <v>681795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57854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23450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18600</v>
      </c>
      <c r="D14" s="11"/>
      <c r="F14" s="57"/>
    </row>
    <row r="15" spans="1:6" ht="21" customHeight="1">
      <c r="A15" s="4" t="s">
        <v>86</v>
      </c>
      <c r="B15" s="15" t="s">
        <v>23</v>
      </c>
      <c r="C15" s="19">
        <v>51500</v>
      </c>
      <c r="D15" s="11"/>
      <c r="F15" s="57"/>
    </row>
    <row r="16" spans="1:6" ht="21" customHeight="1">
      <c r="A16" s="4" t="s">
        <v>87</v>
      </c>
      <c r="B16" s="15" t="s">
        <v>24</v>
      </c>
      <c r="C16" s="19">
        <v>15527</v>
      </c>
      <c r="D16" s="11"/>
      <c r="F16" s="57"/>
    </row>
    <row r="17" spans="1:6" ht="21" customHeight="1">
      <c r="A17" s="4" t="s">
        <v>88</v>
      </c>
      <c r="B17" s="15" t="s">
        <v>25</v>
      </c>
      <c r="C17" s="19">
        <v>59740</v>
      </c>
      <c r="D17" s="11"/>
      <c r="F17" s="57"/>
    </row>
    <row r="18" spans="1:6" ht="21" customHeight="1">
      <c r="A18" s="4" t="s">
        <v>89</v>
      </c>
      <c r="B18" s="15" t="s">
        <v>155</v>
      </c>
      <c r="C18" s="19">
        <v>0</v>
      </c>
      <c r="D18" s="11"/>
      <c r="F18" s="57"/>
    </row>
    <row r="19" spans="1:6" ht="21" customHeight="1">
      <c r="A19" s="4" t="s">
        <v>90</v>
      </c>
      <c r="B19" s="15" t="s">
        <v>26</v>
      </c>
      <c r="C19" s="19">
        <v>51331</v>
      </c>
      <c r="D19" s="11"/>
      <c r="F19" s="57"/>
    </row>
    <row r="20" spans="1:4" ht="21" customHeight="1">
      <c r="A20" s="4" t="s">
        <v>91</v>
      </c>
      <c r="B20" s="15" t="s">
        <v>27</v>
      </c>
      <c r="C20" s="19">
        <v>18250</v>
      </c>
      <c r="D20" s="11"/>
    </row>
    <row r="21" spans="1:4" ht="21" customHeight="1">
      <c r="A21" s="4" t="s">
        <v>92</v>
      </c>
      <c r="B21" s="15" t="s">
        <v>28</v>
      </c>
      <c r="C21" s="19">
        <v>332579</v>
      </c>
      <c r="D21" s="11"/>
    </row>
    <row r="22" spans="1:4" ht="31.5">
      <c r="A22" s="33" t="s">
        <v>144</v>
      </c>
      <c r="B22" s="14" t="s">
        <v>145</v>
      </c>
      <c r="C22" s="18">
        <v>3829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14442</v>
      </c>
      <c r="D23" s="11"/>
    </row>
    <row r="24" spans="1:6" ht="21" customHeight="1">
      <c r="A24" s="4" t="s">
        <v>31</v>
      </c>
      <c r="B24" s="16" t="s">
        <v>121</v>
      </c>
      <c r="C24" s="19">
        <v>699</v>
      </c>
      <c r="D24" s="11"/>
      <c r="F24" s="57"/>
    </row>
    <row r="25" spans="1:6" ht="21" customHeight="1">
      <c r="A25" s="4" t="s">
        <v>32</v>
      </c>
      <c r="B25" s="16" t="s">
        <v>120</v>
      </c>
      <c r="C25" s="19">
        <v>1168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83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8802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1866</v>
      </c>
      <c r="D28" s="11"/>
      <c r="F28" s="57"/>
    </row>
    <row r="29" spans="1:4" ht="31.5" customHeight="1">
      <c r="A29" s="4" t="s">
        <v>41</v>
      </c>
      <c r="B29" s="16" t="s">
        <v>42</v>
      </c>
      <c r="C29" s="19">
        <v>921</v>
      </c>
      <c r="D29" s="11"/>
    </row>
    <row r="30" spans="1:4" ht="31.5">
      <c r="A30" s="4" t="s">
        <v>43</v>
      </c>
      <c r="B30" s="16" t="s">
        <v>44</v>
      </c>
      <c r="C30" s="19">
        <v>720</v>
      </c>
      <c r="D30" s="11"/>
    </row>
    <row r="31" spans="1:4" ht="21" customHeight="1" thickBot="1">
      <c r="A31" s="8" t="s">
        <v>45</v>
      </c>
      <c r="B31" s="20" t="s">
        <v>46</v>
      </c>
      <c r="C31" s="21">
        <v>183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workbookViewId="0" topLeftCell="A10">
      <selection activeCell="C28" sqref="C28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108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728683</v>
      </c>
      <c r="D6" s="11"/>
    </row>
    <row r="7" spans="1:4" ht="21" customHeight="1">
      <c r="A7" s="4" t="s">
        <v>80</v>
      </c>
      <c r="B7" s="15" t="s">
        <v>146</v>
      </c>
      <c r="C7" s="19">
        <v>96129</v>
      </c>
      <c r="D7" s="11"/>
    </row>
    <row r="8" spans="1:4" ht="21" customHeight="1">
      <c r="A8" s="44" t="s">
        <v>142</v>
      </c>
      <c r="B8" s="45" t="s">
        <v>143</v>
      </c>
      <c r="C8" s="49">
        <v>8079</v>
      </c>
      <c r="D8" s="11"/>
    </row>
    <row r="9" spans="1:4" ht="21" customHeight="1">
      <c r="A9" s="40" t="s">
        <v>148</v>
      </c>
      <c r="B9" s="41" t="s">
        <v>149</v>
      </c>
      <c r="C9" s="49">
        <v>2517</v>
      </c>
      <c r="D9" s="11"/>
    </row>
    <row r="10" spans="1:4" ht="21" customHeight="1">
      <c r="A10" s="4" t="s">
        <v>81</v>
      </c>
      <c r="B10" s="15" t="s">
        <v>18</v>
      </c>
      <c r="C10" s="19">
        <v>47000</v>
      </c>
      <c r="D10" s="11"/>
    </row>
    <row r="11" spans="1:4" ht="21" customHeight="1">
      <c r="A11" s="4" t="s">
        <v>82</v>
      </c>
      <c r="B11" s="15" t="s">
        <v>19</v>
      </c>
      <c r="C11" s="19">
        <v>284539</v>
      </c>
      <c r="D11" s="11"/>
    </row>
    <row r="12" spans="1:4" ht="21" customHeight="1">
      <c r="A12" s="4" t="s">
        <v>83</v>
      </c>
      <c r="B12" s="15" t="s">
        <v>20</v>
      </c>
      <c r="C12" s="19">
        <v>40000</v>
      </c>
      <c r="D12" s="11"/>
    </row>
    <row r="13" spans="1:4" ht="21" customHeight="1">
      <c r="A13" s="4" t="s">
        <v>84</v>
      </c>
      <c r="B13" s="15" t="s">
        <v>21</v>
      </c>
      <c r="C13" s="19">
        <v>22500</v>
      </c>
      <c r="D13" s="11"/>
    </row>
    <row r="14" spans="1:4" ht="21" customHeight="1">
      <c r="A14" s="4" t="s">
        <v>85</v>
      </c>
      <c r="B14" s="15" t="s">
        <v>22</v>
      </c>
      <c r="C14" s="19">
        <v>11458</v>
      </c>
      <c r="D14" s="11"/>
    </row>
    <row r="15" spans="1:4" ht="21" customHeight="1">
      <c r="A15" s="4" t="s">
        <v>86</v>
      </c>
      <c r="B15" s="15" t="s">
        <v>23</v>
      </c>
      <c r="C15" s="19">
        <v>23729</v>
      </c>
      <c r="D15" s="11"/>
    </row>
    <row r="16" spans="1:4" ht="21" customHeight="1">
      <c r="A16" s="4" t="s">
        <v>87</v>
      </c>
      <c r="B16" s="15" t="s">
        <v>24</v>
      </c>
      <c r="C16" s="19">
        <v>0</v>
      </c>
      <c r="D16" s="11"/>
    </row>
    <row r="17" spans="1:4" ht="21" customHeight="1">
      <c r="A17" s="4" t="s">
        <v>88</v>
      </c>
      <c r="B17" s="15" t="s">
        <v>25</v>
      </c>
      <c r="C17" s="19">
        <v>29532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19455</v>
      </c>
      <c r="D19" s="11"/>
    </row>
    <row r="20" spans="1:4" ht="21" customHeight="1">
      <c r="A20" s="4" t="s">
        <v>91</v>
      </c>
      <c r="B20" s="15" t="s">
        <v>27</v>
      </c>
      <c r="C20" s="19">
        <v>9601</v>
      </c>
      <c r="D20" s="11"/>
    </row>
    <row r="21" spans="1:4" ht="21" customHeight="1">
      <c r="A21" s="4" t="s">
        <v>92</v>
      </c>
      <c r="B21" s="15" t="s">
        <v>28</v>
      </c>
      <c r="C21" s="19">
        <v>144740</v>
      </c>
      <c r="D21" s="11"/>
    </row>
    <row r="22" spans="1:4" ht="31.5">
      <c r="A22" s="33" t="s">
        <v>144</v>
      </c>
      <c r="B22" s="14" t="s">
        <v>145</v>
      </c>
      <c r="C22" s="18">
        <v>1749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10214</v>
      </c>
      <c r="D23" s="11"/>
    </row>
    <row r="24" spans="1:4" ht="21" customHeight="1">
      <c r="A24" s="4" t="s">
        <v>31</v>
      </c>
      <c r="B24" s="16" t="s">
        <v>121</v>
      </c>
      <c r="C24" s="19">
        <v>615</v>
      </c>
      <c r="D24" s="11"/>
    </row>
    <row r="25" spans="1:4" ht="21" customHeight="1">
      <c r="A25" s="4" t="s">
        <v>32</v>
      </c>
      <c r="B25" s="16" t="s">
        <v>120</v>
      </c>
      <c r="C25" s="19">
        <v>1157</v>
      </c>
      <c r="D25" s="11"/>
    </row>
    <row r="26" spans="1:4" ht="21" customHeight="1">
      <c r="A26" s="4" t="s">
        <v>33</v>
      </c>
      <c r="B26" s="16" t="s">
        <v>34</v>
      </c>
      <c r="C26" s="19">
        <v>46</v>
      </c>
      <c r="D26" s="11"/>
    </row>
    <row r="27" spans="1:4" ht="21" customHeight="1">
      <c r="A27" s="4" t="s">
        <v>35</v>
      </c>
      <c r="B27" s="16" t="s">
        <v>36</v>
      </c>
      <c r="C27" s="19">
        <v>5703</v>
      </c>
      <c r="D27" s="11"/>
    </row>
    <row r="28" spans="1:4" ht="21" customHeight="1">
      <c r="A28" s="4" t="s">
        <v>37</v>
      </c>
      <c r="B28" s="16" t="s">
        <v>38</v>
      </c>
      <c r="C28" s="19">
        <v>1160</v>
      </c>
      <c r="D28" s="11"/>
    </row>
    <row r="29" spans="1:4" ht="31.5" customHeight="1">
      <c r="A29" s="4" t="s">
        <v>41</v>
      </c>
      <c r="B29" s="16" t="s">
        <v>42</v>
      </c>
      <c r="C29" s="19">
        <v>628</v>
      </c>
      <c r="D29" s="11"/>
    </row>
    <row r="30" spans="1:4" ht="31.5" customHeight="1">
      <c r="A30" s="4" t="s">
        <v>43</v>
      </c>
      <c r="B30" s="16" t="s">
        <v>44</v>
      </c>
      <c r="C30" s="19">
        <v>656</v>
      </c>
      <c r="D30" s="11"/>
    </row>
    <row r="31" spans="1:4" ht="21" customHeight="1" thickBot="1">
      <c r="A31" s="8" t="s">
        <v>45</v>
      </c>
      <c r="B31" s="20" t="s">
        <v>46</v>
      </c>
      <c r="C31" s="21">
        <v>249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6">
      <selection activeCell="E24" sqref="E24:F29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109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1922764</v>
      </c>
      <c r="D6" s="11"/>
    </row>
    <row r="7" spans="1:4" ht="21" customHeight="1">
      <c r="A7" s="4" t="s">
        <v>80</v>
      </c>
      <c r="B7" s="15" t="s">
        <v>146</v>
      </c>
      <c r="C7" s="19">
        <v>248899</v>
      </c>
      <c r="D7" s="11"/>
    </row>
    <row r="8" spans="1:4" ht="21" customHeight="1">
      <c r="A8" s="44" t="s">
        <v>142</v>
      </c>
      <c r="B8" s="45" t="s">
        <v>143</v>
      </c>
      <c r="C8" s="49">
        <v>20424</v>
      </c>
      <c r="D8" s="11"/>
    </row>
    <row r="9" spans="1:4" ht="21" customHeight="1">
      <c r="A9" s="40" t="s">
        <v>148</v>
      </c>
      <c r="B9" s="41" t="s">
        <v>149</v>
      </c>
      <c r="C9" s="49">
        <v>6370</v>
      </c>
      <c r="D9" s="11"/>
    </row>
    <row r="10" spans="1:6" ht="21" customHeight="1">
      <c r="A10" s="4" t="s">
        <v>81</v>
      </c>
      <c r="B10" s="15" t="s">
        <v>18</v>
      </c>
      <c r="C10" s="19">
        <v>102082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781294</v>
      </c>
      <c r="D11" s="11"/>
      <c r="F11" s="57"/>
    </row>
    <row r="12" spans="1:4" ht="21" customHeight="1">
      <c r="A12" s="4" t="s">
        <v>83</v>
      </c>
      <c r="B12" s="15" t="s">
        <v>20</v>
      </c>
      <c r="C12" s="19">
        <v>73526</v>
      </c>
      <c r="D12" s="11"/>
    </row>
    <row r="13" spans="1:4" ht="21" customHeight="1">
      <c r="A13" s="4" t="s">
        <v>84</v>
      </c>
      <c r="B13" s="15" t="s">
        <v>21</v>
      </c>
      <c r="C13" s="19">
        <v>47506</v>
      </c>
      <c r="D13" s="11"/>
    </row>
    <row r="14" spans="1:4" ht="21" customHeight="1">
      <c r="A14" s="4" t="s">
        <v>85</v>
      </c>
      <c r="B14" s="15" t="s">
        <v>22</v>
      </c>
      <c r="C14" s="19">
        <v>29311</v>
      </c>
      <c r="D14" s="11"/>
    </row>
    <row r="15" spans="1:4" ht="21" customHeight="1">
      <c r="A15" s="4" t="s">
        <v>86</v>
      </c>
      <c r="B15" s="15" t="s">
        <v>23</v>
      </c>
      <c r="C15" s="19">
        <v>60838</v>
      </c>
      <c r="D15" s="11"/>
    </row>
    <row r="16" spans="1:4" ht="21" customHeight="1">
      <c r="A16" s="4" t="s">
        <v>87</v>
      </c>
      <c r="B16" s="15" t="s">
        <v>24</v>
      </c>
      <c r="C16" s="19">
        <v>0</v>
      </c>
      <c r="D16" s="11"/>
    </row>
    <row r="17" spans="1:4" ht="21" customHeight="1">
      <c r="A17" s="4" t="s">
        <v>88</v>
      </c>
      <c r="B17" s="15" t="s">
        <v>25</v>
      </c>
      <c r="C17" s="19">
        <v>56179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51427</v>
      </c>
      <c r="D19" s="11"/>
    </row>
    <row r="20" spans="1:4" ht="21" customHeight="1">
      <c r="A20" s="4" t="s">
        <v>91</v>
      </c>
      <c r="B20" s="15" t="s">
        <v>27</v>
      </c>
      <c r="C20" s="19">
        <v>24200</v>
      </c>
      <c r="D20" s="11"/>
    </row>
    <row r="21" spans="1:4" ht="21" customHeight="1">
      <c r="A21" s="4" t="s">
        <v>92</v>
      </c>
      <c r="B21" s="15" t="s">
        <v>28</v>
      </c>
      <c r="C21" s="19">
        <v>447502</v>
      </c>
      <c r="D21" s="11"/>
    </row>
    <row r="22" spans="1:4" ht="31.5">
      <c r="A22" s="33" t="s">
        <v>144</v>
      </c>
      <c r="B22" s="14" t="s">
        <v>145</v>
      </c>
      <c r="C22" s="18">
        <v>4420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19232</v>
      </c>
      <c r="D23" s="11"/>
    </row>
    <row r="24" spans="1:6" ht="21" customHeight="1">
      <c r="A24" s="4" t="s">
        <v>31</v>
      </c>
      <c r="B24" s="16" t="s">
        <v>121</v>
      </c>
      <c r="C24" s="19">
        <v>618</v>
      </c>
      <c r="D24" s="11"/>
      <c r="F24" s="57"/>
    </row>
    <row r="25" spans="1:6" ht="21" customHeight="1">
      <c r="A25" s="4" t="s">
        <v>32</v>
      </c>
      <c r="B25" s="16" t="s">
        <v>120</v>
      </c>
      <c r="C25" s="19">
        <v>2397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46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12445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2638</v>
      </c>
      <c r="D28" s="11"/>
      <c r="F28" s="57"/>
    </row>
    <row r="29" spans="1:6" ht="31.5" customHeight="1">
      <c r="A29" s="4" t="s">
        <v>41</v>
      </c>
      <c r="B29" s="16" t="s">
        <v>42</v>
      </c>
      <c r="C29" s="19">
        <v>634</v>
      </c>
      <c r="D29" s="11"/>
      <c r="F29" s="57"/>
    </row>
    <row r="30" spans="1:4" ht="31.5" customHeight="1">
      <c r="A30" s="4" t="s">
        <v>43</v>
      </c>
      <c r="B30" s="16" t="s">
        <v>44</v>
      </c>
      <c r="C30" s="19">
        <v>288</v>
      </c>
      <c r="D30" s="11"/>
    </row>
    <row r="31" spans="1:4" ht="21" customHeight="1" thickBot="1">
      <c r="A31" s="8" t="s">
        <v>45</v>
      </c>
      <c r="B31" s="20" t="s">
        <v>46</v>
      </c>
      <c r="C31" s="21">
        <v>166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">
      <selection activeCell="A4" sqref="A4:B5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110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2513535</v>
      </c>
      <c r="D6" s="11"/>
    </row>
    <row r="7" spans="1:4" ht="21" customHeight="1">
      <c r="A7" s="4" t="s">
        <v>80</v>
      </c>
      <c r="B7" s="15" t="s">
        <v>146</v>
      </c>
      <c r="C7" s="19">
        <v>302851</v>
      </c>
      <c r="D7" s="11"/>
    </row>
    <row r="8" spans="1:4" ht="21" customHeight="1">
      <c r="A8" s="44" t="s">
        <v>142</v>
      </c>
      <c r="B8" s="45" t="s">
        <v>143</v>
      </c>
      <c r="C8" s="49">
        <v>25109</v>
      </c>
      <c r="D8" s="11"/>
    </row>
    <row r="9" spans="1:4" ht="21" customHeight="1">
      <c r="A9" s="40" t="s">
        <v>148</v>
      </c>
      <c r="B9" s="41" t="s">
        <v>149</v>
      </c>
      <c r="C9" s="49">
        <v>7831</v>
      </c>
      <c r="D9" s="11"/>
    </row>
    <row r="10" spans="1:6" ht="21" customHeight="1">
      <c r="A10" s="4" t="s">
        <v>81</v>
      </c>
      <c r="B10" s="15" t="s">
        <v>18</v>
      </c>
      <c r="C10" s="19">
        <v>184483</v>
      </c>
      <c r="D10" s="11"/>
      <c r="F10" s="57"/>
    </row>
    <row r="11" spans="1:6" ht="21" customHeight="1">
      <c r="A11" s="4" t="s">
        <v>82</v>
      </c>
      <c r="B11" s="15" t="s">
        <v>19</v>
      </c>
      <c r="C11" s="19">
        <v>995190</v>
      </c>
      <c r="D11" s="11"/>
      <c r="F11" s="57"/>
    </row>
    <row r="12" spans="1:6" ht="21" customHeight="1">
      <c r="A12" s="4" t="s">
        <v>83</v>
      </c>
      <c r="B12" s="15" t="s">
        <v>20</v>
      </c>
      <c r="C12" s="19">
        <v>71231</v>
      </c>
      <c r="D12" s="11"/>
      <c r="F12" s="57"/>
    </row>
    <row r="13" spans="1:6" ht="21" customHeight="1">
      <c r="A13" s="4" t="s">
        <v>84</v>
      </c>
      <c r="B13" s="15" t="s">
        <v>21</v>
      </c>
      <c r="C13" s="19">
        <v>66403</v>
      </c>
      <c r="D13" s="11"/>
      <c r="F13" s="57"/>
    </row>
    <row r="14" spans="1:6" ht="21" customHeight="1">
      <c r="A14" s="4" t="s">
        <v>85</v>
      </c>
      <c r="B14" s="15" t="s">
        <v>22</v>
      </c>
      <c r="C14" s="19">
        <v>49846</v>
      </c>
      <c r="D14" s="11"/>
      <c r="F14" s="57"/>
    </row>
    <row r="15" spans="1:6" ht="21" customHeight="1">
      <c r="A15" s="4" t="s">
        <v>86</v>
      </c>
      <c r="B15" s="15" t="s">
        <v>23</v>
      </c>
      <c r="C15" s="19">
        <v>75500</v>
      </c>
      <c r="D15" s="11"/>
      <c r="F15" s="57"/>
    </row>
    <row r="16" spans="1:6" ht="21" customHeight="1">
      <c r="A16" s="4" t="s">
        <v>87</v>
      </c>
      <c r="B16" s="15" t="s">
        <v>24</v>
      </c>
      <c r="C16" s="19">
        <v>58138</v>
      </c>
      <c r="D16" s="11"/>
      <c r="F16" s="57"/>
    </row>
    <row r="17" spans="1:6" ht="21" customHeight="1">
      <c r="A17" s="4" t="s">
        <v>88</v>
      </c>
      <c r="B17" s="15" t="s">
        <v>25</v>
      </c>
      <c r="C17" s="19">
        <v>64285</v>
      </c>
      <c r="D17" s="11"/>
      <c r="F17" s="57"/>
    </row>
    <row r="18" spans="1:6" ht="21" customHeight="1">
      <c r="A18" s="4" t="s">
        <v>89</v>
      </c>
      <c r="B18" s="15" t="s">
        <v>155</v>
      </c>
      <c r="C18" s="19">
        <v>0</v>
      </c>
      <c r="D18" s="11"/>
      <c r="F18" s="57"/>
    </row>
    <row r="19" spans="1:6" ht="21" customHeight="1">
      <c r="A19" s="4" t="s">
        <v>90</v>
      </c>
      <c r="B19" s="15" t="s">
        <v>26</v>
      </c>
      <c r="C19" s="19">
        <v>80310</v>
      </c>
      <c r="D19" s="11"/>
      <c r="F19" s="57"/>
    </row>
    <row r="20" spans="1:6" ht="21" customHeight="1">
      <c r="A20" s="4" t="s">
        <v>91</v>
      </c>
      <c r="B20" s="15" t="s">
        <v>27</v>
      </c>
      <c r="C20" s="19">
        <v>32361</v>
      </c>
      <c r="D20" s="11"/>
      <c r="F20" s="57"/>
    </row>
    <row r="21" spans="1:6" ht="21" customHeight="1">
      <c r="A21" s="4" t="s">
        <v>92</v>
      </c>
      <c r="B21" s="15" t="s">
        <v>28</v>
      </c>
      <c r="C21" s="19">
        <v>532937</v>
      </c>
      <c r="D21" s="11"/>
      <c r="F21" s="57"/>
    </row>
    <row r="22" spans="1:6" ht="31.5">
      <c r="A22" s="33" t="s">
        <v>144</v>
      </c>
      <c r="B22" s="14" t="s">
        <v>145</v>
      </c>
      <c r="C22" s="18">
        <v>5434</v>
      </c>
      <c r="D22" s="11"/>
      <c r="F22" s="57"/>
    </row>
    <row r="23" spans="1:6" ht="21" customHeight="1">
      <c r="A23" s="3" t="s">
        <v>30</v>
      </c>
      <c r="B23" s="14" t="s">
        <v>105</v>
      </c>
      <c r="C23" s="18">
        <f>SUM(C24:C31)</f>
        <v>21274</v>
      </c>
      <c r="D23" s="11"/>
      <c r="F23" s="57"/>
    </row>
    <row r="24" spans="1:6" ht="21" customHeight="1">
      <c r="A24" s="4" t="s">
        <v>31</v>
      </c>
      <c r="B24" s="16" t="s">
        <v>121</v>
      </c>
      <c r="C24" s="19">
        <v>1305</v>
      </c>
      <c r="D24" s="11"/>
      <c r="F24" s="57"/>
    </row>
    <row r="25" spans="1:6" ht="21" customHeight="1">
      <c r="A25" s="4" t="s">
        <v>32</v>
      </c>
      <c r="B25" s="16" t="s">
        <v>120</v>
      </c>
      <c r="C25" s="19">
        <v>3439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25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11822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2550</v>
      </c>
      <c r="D28" s="11"/>
      <c r="F28" s="57"/>
    </row>
    <row r="29" spans="1:6" ht="31.5" customHeight="1">
      <c r="A29" s="4" t="s">
        <v>41</v>
      </c>
      <c r="B29" s="16" t="s">
        <v>42</v>
      </c>
      <c r="C29" s="19">
        <v>1507</v>
      </c>
      <c r="D29" s="11"/>
      <c r="F29" s="57"/>
    </row>
    <row r="30" spans="1:6" ht="31.5" customHeight="1">
      <c r="A30" s="4" t="s">
        <v>43</v>
      </c>
      <c r="B30" s="16" t="s">
        <v>44</v>
      </c>
      <c r="C30" s="19">
        <v>400</v>
      </c>
      <c r="D30" s="11"/>
      <c r="F30" s="57"/>
    </row>
    <row r="31" spans="1:6" ht="21" customHeight="1" thickBot="1">
      <c r="A31" s="8" t="s">
        <v>45</v>
      </c>
      <c r="B31" s="20" t="s">
        <v>46</v>
      </c>
      <c r="C31" s="21">
        <v>226</v>
      </c>
      <c r="D31" s="11"/>
      <c r="F31" s="57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6">
      <selection activeCell="E25" sqref="E25:F28"/>
    </sheetView>
  </sheetViews>
  <sheetFormatPr defaultColWidth="9.00390625" defaultRowHeight="12.75"/>
  <cols>
    <col min="1" max="1" width="5.625" style="1" customWidth="1"/>
    <col min="2" max="2" width="73.75390625" style="1" customWidth="1"/>
    <col min="3" max="3" width="18.75390625" style="1" customWidth="1"/>
    <col min="4" max="4" width="15.625" style="2" customWidth="1"/>
    <col min="5" max="16384" width="9.125" style="1" customWidth="1"/>
  </cols>
  <sheetData>
    <row r="1" spans="1:3" ht="15.75" customHeight="1">
      <c r="A1" s="62" t="s">
        <v>101</v>
      </c>
      <c r="B1" s="62"/>
      <c r="C1" s="62"/>
    </row>
    <row r="2" spans="1:3" ht="21" customHeight="1">
      <c r="A2" s="63" t="s">
        <v>111</v>
      </c>
      <c r="B2" s="63"/>
      <c r="C2" s="63"/>
    </row>
    <row r="3" spans="1:3" ht="54" customHeight="1" thickBot="1">
      <c r="A3" s="64" t="s">
        <v>98</v>
      </c>
      <c r="B3" s="64"/>
      <c r="C3" s="64"/>
    </row>
    <row r="4" spans="1:3" ht="39" customHeight="1" thickBot="1">
      <c r="A4" s="65" t="s">
        <v>0</v>
      </c>
      <c r="B4" s="69"/>
      <c r="C4" s="10" t="s">
        <v>136</v>
      </c>
    </row>
    <row r="5" spans="1:3" ht="27.75" customHeight="1" thickBot="1">
      <c r="A5" s="67"/>
      <c r="B5" s="70"/>
      <c r="C5" s="25" t="s">
        <v>100</v>
      </c>
    </row>
    <row r="6" spans="1:4" ht="21" customHeight="1">
      <c r="A6" s="22" t="s">
        <v>16</v>
      </c>
      <c r="B6" s="26" t="s">
        <v>103</v>
      </c>
      <c r="C6" s="18">
        <f>SUM(C7:C21)-C8-C9</f>
        <v>4614970</v>
      </c>
      <c r="D6" s="11"/>
    </row>
    <row r="7" spans="1:4" ht="21" customHeight="1">
      <c r="A7" s="4" t="s">
        <v>80</v>
      </c>
      <c r="B7" s="15" t="s">
        <v>146</v>
      </c>
      <c r="C7" s="19">
        <v>488139</v>
      </c>
      <c r="D7" s="11"/>
    </row>
    <row r="8" spans="1:4" ht="21" customHeight="1">
      <c r="A8" s="44" t="s">
        <v>142</v>
      </c>
      <c r="B8" s="45" t="s">
        <v>143</v>
      </c>
      <c r="C8" s="49">
        <v>40128</v>
      </c>
      <c r="D8" s="11"/>
    </row>
    <row r="9" spans="1:4" ht="21" customHeight="1">
      <c r="A9" s="40" t="s">
        <v>148</v>
      </c>
      <c r="B9" s="41" t="s">
        <v>149</v>
      </c>
      <c r="C9" s="49">
        <v>12534</v>
      </c>
      <c r="D9" s="11"/>
    </row>
    <row r="10" spans="1:4" ht="21" customHeight="1">
      <c r="A10" s="4" t="s">
        <v>81</v>
      </c>
      <c r="B10" s="15" t="s">
        <v>18</v>
      </c>
      <c r="C10" s="19">
        <v>365240</v>
      </c>
      <c r="D10" s="11"/>
    </row>
    <row r="11" spans="1:4" ht="21" customHeight="1">
      <c r="A11" s="4" t="s">
        <v>82</v>
      </c>
      <c r="B11" s="15" t="s">
        <v>19</v>
      </c>
      <c r="C11" s="19">
        <v>1846781</v>
      </c>
      <c r="D11" s="11"/>
    </row>
    <row r="12" spans="1:4" ht="21" customHeight="1">
      <c r="A12" s="4" t="s">
        <v>83</v>
      </c>
      <c r="B12" s="15" t="s">
        <v>20</v>
      </c>
      <c r="C12" s="19">
        <v>183638</v>
      </c>
      <c r="D12" s="11"/>
    </row>
    <row r="13" spans="1:4" ht="21" customHeight="1">
      <c r="A13" s="4" t="s">
        <v>84</v>
      </c>
      <c r="B13" s="15" t="s">
        <v>21</v>
      </c>
      <c r="C13" s="19">
        <v>162734</v>
      </c>
      <c r="D13" s="11"/>
    </row>
    <row r="14" spans="1:4" ht="21" customHeight="1">
      <c r="A14" s="4" t="s">
        <v>85</v>
      </c>
      <c r="B14" s="15" t="s">
        <v>22</v>
      </c>
      <c r="C14" s="19">
        <v>77956</v>
      </c>
      <c r="D14" s="11"/>
    </row>
    <row r="15" spans="1:4" ht="21" customHeight="1">
      <c r="A15" s="4" t="s">
        <v>86</v>
      </c>
      <c r="B15" s="15" t="s">
        <v>23</v>
      </c>
      <c r="C15" s="19">
        <v>120036</v>
      </c>
      <c r="D15" s="11"/>
    </row>
    <row r="16" spans="1:4" ht="21" customHeight="1">
      <c r="A16" s="4" t="s">
        <v>87</v>
      </c>
      <c r="B16" s="15" t="s">
        <v>24</v>
      </c>
      <c r="C16" s="19">
        <v>1981</v>
      </c>
      <c r="D16" s="11"/>
    </row>
    <row r="17" spans="1:4" ht="21" customHeight="1">
      <c r="A17" s="4" t="s">
        <v>88</v>
      </c>
      <c r="B17" s="15" t="s">
        <v>25</v>
      </c>
      <c r="C17" s="19">
        <v>156118</v>
      </c>
      <c r="D17" s="11"/>
    </row>
    <row r="18" spans="1:4" ht="21" customHeight="1">
      <c r="A18" s="4" t="s">
        <v>89</v>
      </c>
      <c r="B18" s="15" t="s">
        <v>155</v>
      </c>
      <c r="C18" s="19">
        <v>0</v>
      </c>
      <c r="D18" s="11"/>
    </row>
    <row r="19" spans="1:4" ht="21" customHeight="1">
      <c r="A19" s="4" t="s">
        <v>90</v>
      </c>
      <c r="B19" s="15" t="s">
        <v>26</v>
      </c>
      <c r="C19" s="19">
        <v>211635</v>
      </c>
      <c r="D19" s="11"/>
    </row>
    <row r="20" spans="1:4" ht="21" customHeight="1">
      <c r="A20" s="4" t="s">
        <v>91</v>
      </c>
      <c r="B20" s="15" t="s">
        <v>27</v>
      </c>
      <c r="C20" s="19">
        <v>61220</v>
      </c>
      <c r="D20" s="11"/>
    </row>
    <row r="21" spans="1:4" ht="21" customHeight="1">
      <c r="A21" s="4" t="s">
        <v>92</v>
      </c>
      <c r="B21" s="15" t="s">
        <v>28</v>
      </c>
      <c r="C21" s="19">
        <v>939492</v>
      </c>
      <c r="D21" s="11"/>
    </row>
    <row r="22" spans="1:4" ht="31.5">
      <c r="A22" s="33" t="s">
        <v>144</v>
      </c>
      <c r="B22" s="14" t="s">
        <v>145</v>
      </c>
      <c r="C22" s="18">
        <v>8683</v>
      </c>
      <c r="D22" s="11"/>
    </row>
    <row r="23" spans="1:4" ht="21" customHeight="1">
      <c r="A23" s="3" t="s">
        <v>30</v>
      </c>
      <c r="B23" s="14" t="s">
        <v>105</v>
      </c>
      <c r="C23" s="18">
        <f>SUM(C24:C31)</f>
        <v>35519</v>
      </c>
      <c r="D23" s="11"/>
    </row>
    <row r="24" spans="1:4" ht="21" customHeight="1">
      <c r="A24" s="4" t="s">
        <v>31</v>
      </c>
      <c r="B24" s="16" t="s">
        <v>121</v>
      </c>
      <c r="C24" s="19">
        <v>1914</v>
      </c>
      <c r="D24" s="11"/>
    </row>
    <row r="25" spans="1:6" ht="21" customHeight="1">
      <c r="A25" s="4" t="s">
        <v>32</v>
      </c>
      <c r="B25" s="16" t="s">
        <v>120</v>
      </c>
      <c r="C25" s="19">
        <v>5731</v>
      </c>
      <c r="D25" s="11"/>
      <c r="F25" s="57"/>
    </row>
    <row r="26" spans="1:6" ht="21" customHeight="1">
      <c r="A26" s="4" t="s">
        <v>33</v>
      </c>
      <c r="B26" s="16" t="s">
        <v>34</v>
      </c>
      <c r="C26" s="19">
        <v>189</v>
      </c>
      <c r="D26" s="11"/>
      <c r="F26" s="57"/>
    </row>
    <row r="27" spans="1:6" ht="21" customHeight="1">
      <c r="A27" s="4" t="s">
        <v>35</v>
      </c>
      <c r="B27" s="16" t="s">
        <v>36</v>
      </c>
      <c r="C27" s="19">
        <v>19922</v>
      </c>
      <c r="D27" s="11"/>
      <c r="F27" s="57"/>
    </row>
    <row r="28" spans="1:6" ht="21" customHeight="1">
      <c r="A28" s="4" t="s">
        <v>37</v>
      </c>
      <c r="B28" s="16" t="s">
        <v>38</v>
      </c>
      <c r="C28" s="19">
        <v>4184</v>
      </c>
      <c r="D28" s="11"/>
      <c r="F28" s="57"/>
    </row>
    <row r="29" spans="1:4" ht="31.5" customHeight="1">
      <c r="A29" s="4" t="s">
        <v>41</v>
      </c>
      <c r="B29" s="16" t="s">
        <v>42</v>
      </c>
      <c r="C29" s="19">
        <v>2836</v>
      </c>
      <c r="D29" s="11"/>
    </row>
    <row r="30" spans="1:4" ht="31.5" customHeight="1">
      <c r="A30" s="4" t="s">
        <v>43</v>
      </c>
      <c r="B30" s="16" t="s">
        <v>44</v>
      </c>
      <c r="C30" s="19">
        <v>564</v>
      </c>
      <c r="D30" s="11"/>
    </row>
    <row r="31" spans="1:4" ht="21" customHeight="1" thickBot="1">
      <c r="A31" s="8" t="s">
        <v>45</v>
      </c>
      <c r="B31" s="20" t="s">
        <v>46</v>
      </c>
      <c r="C31" s="21">
        <v>179</v>
      </c>
      <c r="D31" s="11"/>
    </row>
    <row r="32" spans="1:4" ht="12.75">
      <c r="A32" s="2"/>
      <c r="B32" s="2"/>
      <c r="C32" s="9"/>
      <c r="D32" s="9"/>
    </row>
    <row r="33" spans="3:4" ht="12.75">
      <c r="C33" s="6"/>
      <c r="D33" s="9"/>
    </row>
    <row r="34" spans="3:4" ht="12.75">
      <c r="C34" s="6"/>
      <c r="D34" s="9"/>
    </row>
    <row r="35" spans="3:4" ht="12.75">
      <c r="C35" s="6"/>
      <c r="D35" s="9"/>
    </row>
    <row r="36" spans="3:4" ht="12.75">
      <c r="C36" s="6"/>
      <c r="D36" s="9"/>
    </row>
    <row r="37" spans="3:4" ht="12.75">
      <c r="C37" s="6"/>
      <c r="D37" s="9"/>
    </row>
    <row r="38" spans="3:4" ht="12.75">
      <c r="C38" s="6"/>
      <c r="D38" s="9"/>
    </row>
    <row r="39" spans="3:4" ht="12.75">
      <c r="C39" s="6"/>
      <c r="D39" s="9"/>
    </row>
    <row r="40" spans="3:4" ht="12.75">
      <c r="C40" s="6"/>
      <c r="D40" s="9"/>
    </row>
    <row r="41" spans="3:4" ht="12.75">
      <c r="C41" s="6"/>
      <c r="D41" s="9"/>
    </row>
    <row r="42" spans="3:4" ht="12.75">
      <c r="C42" s="6"/>
      <c r="D42" s="9"/>
    </row>
    <row r="43" spans="3:4" ht="12.75">
      <c r="C43" s="6"/>
      <c r="D43" s="9"/>
    </row>
    <row r="44" spans="3:4" ht="12.75">
      <c r="C44" s="6"/>
      <c r="D44" s="9"/>
    </row>
    <row r="45" spans="3:4" ht="12.75">
      <c r="C45" s="6"/>
      <c r="D45" s="9"/>
    </row>
    <row r="46" spans="3:4" ht="12.75">
      <c r="C46" s="6"/>
      <c r="D46" s="9"/>
    </row>
    <row r="47" spans="3:4" ht="12.75">
      <c r="C47" s="6"/>
      <c r="D47" s="9"/>
    </row>
    <row r="48" spans="3:4" ht="12.75">
      <c r="C48" s="6"/>
      <c r="D48" s="9"/>
    </row>
  </sheetData>
  <mergeCells count="4">
    <mergeCell ref="A1:C1"/>
    <mergeCell ref="A2:C2"/>
    <mergeCell ref="A3:C3"/>
    <mergeCell ref="A4:B5"/>
  </mergeCells>
  <printOptions horizontalCentered="1"/>
  <pageMargins left="0.8267716535433072" right="0.8267716535433072" top="0.9055118110236221" bottom="0.984251968503937" header="0.2362204724409449" footer="0.5905511811023623"/>
  <pageSetup fitToHeight="1" fitToWidth="1" horizontalDpi="600" verticalDpi="600" orientation="portrait" paperSize="9" scale="87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BRANZOWA KASA CHORYCH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wysłane do MZ dnia 23 września 2003 r.</dc:description>
  <cp:lastModifiedBy>m.wozniak</cp:lastModifiedBy>
  <cp:lastPrinted>2004-06-04T09:26:27Z</cp:lastPrinted>
  <dcterms:created xsi:type="dcterms:W3CDTF">2003-08-11T14:40:02Z</dcterms:created>
  <dcterms:modified xsi:type="dcterms:W3CDTF">2004-06-25T13:50:51Z</dcterms:modified>
  <cp:category/>
  <cp:version/>
  <cp:contentType/>
  <cp:contentStatus/>
</cp:coreProperties>
</file>